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65416" windowWidth="15480" windowHeight="11640" activeTab="0"/>
  </bookViews>
  <sheets>
    <sheet name="Overall London result" sheetId="1" r:id="rId1"/>
    <sheet name="Barnet and Camden" sheetId="2" r:id="rId2"/>
    <sheet name="Bexley and Bromley" sheetId="3" r:id="rId3"/>
    <sheet name="Brent and Harrow" sheetId="4" r:id="rId4"/>
    <sheet name="City and East" sheetId="5" r:id="rId5"/>
    <sheet name="Croydon and Sutton" sheetId="6" r:id="rId6"/>
    <sheet name="Ealing and Hillingdon" sheetId="7" r:id="rId7"/>
    <sheet name="Enfield and Haringey" sheetId="8" r:id="rId8"/>
    <sheet name="Greenwich and Lewisham" sheetId="9" r:id="rId9"/>
    <sheet name="Havering and Redbridge" sheetId="10" r:id="rId10"/>
    <sheet name="Lambeth and Southwark" sheetId="11" r:id="rId11"/>
    <sheet name="Merton and Wandsworth" sheetId="12" r:id="rId12"/>
    <sheet name="North East" sheetId="13" r:id="rId13"/>
    <sheet name="South West" sheetId="14" r:id="rId14"/>
    <sheet name="West Central" sheetId="15" r:id="rId15"/>
  </sheets>
  <definedNames/>
  <calcPr fullCalcOnLoad="1"/>
</workbook>
</file>

<file path=xl/sharedStrings.xml><?xml version="1.0" encoding="utf-8"?>
<sst xmlns="http://schemas.openxmlformats.org/spreadsheetml/2006/main" count="972" uniqueCount="229">
  <si>
    <t>Conservative Party</t>
  </si>
  <si>
    <t>Labour Party</t>
  </si>
  <si>
    <t>Liberal Democrat</t>
  </si>
  <si>
    <t>Green Party</t>
  </si>
  <si>
    <t>British National Party</t>
  </si>
  <si>
    <t>Christian Peoples Alliance and Christian Party</t>
  </si>
  <si>
    <t>UK Independence Party</t>
  </si>
  <si>
    <t>Left List</t>
  </si>
  <si>
    <t>English Democrats</t>
  </si>
  <si>
    <t>Independent</t>
  </si>
  <si>
    <t>Electorate</t>
  </si>
  <si>
    <t>Rejected votes totals include</t>
  </si>
  <si>
    <t>* “Rejected votes” refers to ballot papers where the vote has not been counted because the ballot paper has not been filled out correctly. This may be because the ballot paper is blank, because the voter has marked more than one preference in one column, because the voter identified himself or herself on the ballot paper, if the voter’s intention is unclear or if the voter has spoiled his or her paper in any way.</t>
  </si>
  <si>
    <t>** “Blank votes” refers to ballot papers where no 1st choice and no 2nd choice have been marked, and no vote has been counted. (This data is only available for 2008.)</t>
  </si>
  <si>
    <t>Candidate name</t>
  </si>
  <si>
    <t>Party</t>
  </si>
  <si>
    <t>Papers counted/turnout</t>
  </si>
  <si>
    <t>Blank (no votes cast) **</t>
  </si>
  <si>
    <t>2008 (%)</t>
  </si>
  <si>
    <t>2008 election for the London Assembly</t>
  </si>
  <si>
    <t>Brian Coleman</t>
  </si>
  <si>
    <t>Nicky Gavron</t>
  </si>
  <si>
    <t>Nick Russell</t>
  </si>
  <si>
    <t>Miranda Dunn</t>
  </si>
  <si>
    <t>Magnus Nielsen</t>
  </si>
  <si>
    <t>Clement Adebayo</t>
  </si>
  <si>
    <t>David Stevens</t>
  </si>
  <si>
    <t>Dave Hoefling</t>
  </si>
  <si>
    <t>Graham Dare</t>
  </si>
  <si>
    <t>Veritas</t>
  </si>
  <si>
    <t xml:space="preserve">Barnet and Camden Constituency Assembly Member election results </t>
  </si>
  <si>
    <t>Votes</t>
  </si>
  <si>
    <t>Votes %</t>
  </si>
  <si>
    <t>Majority</t>
  </si>
  <si>
    <t>Good votes</t>
  </si>
  <si>
    <t>Rejected votes *</t>
  </si>
  <si>
    <t xml:space="preserve">Barnet and Camden London-wide Assembly Member election results </t>
  </si>
  <si>
    <t>Respect</t>
  </si>
  <si>
    <t>Liberal Democrats</t>
  </si>
  <si>
    <t>Abolish the Congestion Charge</t>
  </si>
  <si>
    <t>The Christian Choice</t>
  </si>
  <si>
    <t>Unity for Peace &amp; Socialism</t>
  </si>
  <si>
    <t>One London</t>
  </si>
  <si>
    <t>Vote %</t>
  </si>
  <si>
    <t xml:space="preserve">Bexley and Bromley Constituency Assembly Member election results </t>
  </si>
  <si>
    <t xml:space="preserve">Bexley and Bromley London-wide Assembly Member election results </t>
  </si>
  <si>
    <t>Alex Heslop</t>
  </si>
  <si>
    <t>Tom Papworth</t>
  </si>
  <si>
    <t>Paul Winnett</t>
  </si>
  <si>
    <t>Ann Garrett</t>
  </si>
  <si>
    <t>Mick Greenhough</t>
  </si>
  <si>
    <t>John Hemming-Clark</t>
  </si>
  <si>
    <t>Independents to Save Queen Mary's Hospital</t>
  </si>
  <si>
    <t>Miranda Suit</t>
  </si>
  <si>
    <t>National Front</t>
  </si>
  <si>
    <t>Steven Uncles</t>
  </si>
  <si>
    <t>David Davis</t>
  </si>
  <si>
    <t xml:space="preserve">Brent and Harrow Constituency Assembly Member election results </t>
  </si>
  <si>
    <t xml:space="preserve">Brent and Harrow London-wide Assembly Member election results </t>
  </si>
  <si>
    <t xml:space="preserve">Croydon and Sutton Constituency Assembly Member election results </t>
  </si>
  <si>
    <t xml:space="preserve">Croydon and Sutton London-wide Assembly Member election results </t>
  </si>
  <si>
    <t xml:space="preserve">Ealing and Hillingdon Constituency Assembly Member election results </t>
  </si>
  <si>
    <t xml:space="preserve">Ealing and Hillingdon London-wide Assembly Member election results </t>
  </si>
  <si>
    <t xml:space="preserve">Enfield and Haringey Constituency Assembly Member election results </t>
  </si>
  <si>
    <t xml:space="preserve">Enfield and Haringey London-wide Assembly Member election results </t>
  </si>
  <si>
    <t xml:space="preserve">Greenwich and Lewisham Constituency Assembly Member election results </t>
  </si>
  <si>
    <t xml:space="preserve">Greenwich and Lewisham London-wide Assembly Member election results </t>
  </si>
  <si>
    <t xml:space="preserve">Havering and Redbridge Constituency Assembly Member election results </t>
  </si>
  <si>
    <t xml:space="preserve">Havering and Redbridge London-wide Assembly Member election results </t>
  </si>
  <si>
    <t xml:space="preserve">Lambeth and Southwark Constituency Assembly Member election results </t>
  </si>
  <si>
    <t xml:space="preserve">Lambeth and Southwark London-wide Assembly Member election results </t>
  </si>
  <si>
    <t xml:space="preserve">Merton and Wandsworth Constituency Assembly Member election results </t>
  </si>
  <si>
    <t xml:space="preserve">Merton and Wandsworth London-wide Assembly Member election results </t>
  </si>
  <si>
    <t>Navin Shah</t>
  </si>
  <si>
    <t>Bob Blackman</t>
  </si>
  <si>
    <t>James Allie</t>
  </si>
  <si>
    <t>Shahrar Ali</t>
  </si>
  <si>
    <t>Zena Sherman</t>
  </si>
  <si>
    <t>Sunita Webb</t>
  </si>
  <si>
    <t>Pat McManus</t>
  </si>
  <si>
    <t>Arvind Tailor</t>
  </si>
  <si>
    <t>John Biggs</t>
  </si>
  <si>
    <t>Philip Briscoe</t>
  </si>
  <si>
    <t>Hanif Abdulmuhit</t>
  </si>
  <si>
    <t>Robert Bailey</t>
  </si>
  <si>
    <t>Rajonuddin Jalal</t>
  </si>
  <si>
    <t>Heather Finlay</t>
  </si>
  <si>
    <t>Thomas Conquest</t>
  </si>
  <si>
    <t>Michael McGough</t>
  </si>
  <si>
    <t>Graham Kemp</t>
  </si>
  <si>
    <t>Michael Gavan</t>
  </si>
  <si>
    <t>John Griffiths</t>
  </si>
  <si>
    <t>Julie Crawford</t>
  </si>
  <si>
    <t xml:space="preserve">Respect </t>
  </si>
  <si>
    <t xml:space="preserve">One London </t>
  </si>
  <si>
    <t>Stephen O'Connell</t>
  </si>
  <si>
    <t>Shafi Khan</t>
  </si>
  <si>
    <t>Abigail Lock</t>
  </si>
  <si>
    <t>David Pickles</t>
  </si>
  <si>
    <t>Shasha Khan</t>
  </si>
  <si>
    <t>David Campanale</t>
  </si>
  <si>
    <t>Richard Castle</t>
  </si>
  <si>
    <t>Zana Hussain</t>
  </si>
  <si>
    <t>Richard Barnes</t>
  </si>
  <si>
    <t>Ranjit Dheer</t>
  </si>
  <si>
    <t>Nigel Bakhai</t>
  </si>
  <si>
    <t>Sarah Edwards</t>
  </si>
  <si>
    <t>Ian Edward</t>
  </si>
  <si>
    <t>Mary Boyle</t>
  </si>
  <si>
    <t>Lynnda Robson</t>
  </si>
  <si>
    <t>Salvinder Dhillon</t>
  </si>
  <si>
    <t>Sati Chaggar</t>
  </si>
  <si>
    <t>Joanne McCartney</t>
  </si>
  <si>
    <t>Matthew Laban</t>
  </si>
  <si>
    <t>Monica Whyte</t>
  </si>
  <si>
    <t>Pete McAskie</t>
  </si>
  <si>
    <t>Segun Johnson</t>
  </si>
  <si>
    <t>Sait Akgul</t>
  </si>
  <si>
    <t>Brian Hall</t>
  </si>
  <si>
    <t>Teresa Cannon</t>
  </si>
  <si>
    <t>Socialist Alternative</t>
  </si>
  <si>
    <t>Len Duvall</t>
  </si>
  <si>
    <t>Andy Jennings</t>
  </si>
  <si>
    <t>Brian Robson</t>
  </si>
  <si>
    <t>Susan Luxton</t>
  </si>
  <si>
    <t>Tess Culnane</t>
  </si>
  <si>
    <t>Stephen Hammond</t>
  </si>
  <si>
    <t>Arnold Tarling</t>
  </si>
  <si>
    <t>Jennifer Jones</t>
  </si>
  <si>
    <t>Johanna Munilla</t>
  </si>
  <si>
    <t>Chris Flood</t>
  </si>
  <si>
    <t>Roger Evans</t>
  </si>
  <si>
    <t>Balvinder Saund</t>
  </si>
  <si>
    <t>Farrukh Islam</t>
  </si>
  <si>
    <t>Lawrence Webb</t>
  </si>
  <si>
    <t>Ashley Gunstock</t>
  </si>
  <si>
    <t>Leo Brookes</t>
  </si>
  <si>
    <t>Paula Warren</t>
  </si>
  <si>
    <t>Dr Peter Thorogood</t>
  </si>
  <si>
    <t>Carole Vincent</t>
  </si>
  <si>
    <t>Animals Count</t>
  </si>
  <si>
    <t>The Socialist Party</t>
  </si>
  <si>
    <t>Valerie Shawcross</t>
  </si>
  <si>
    <t>Caroline Pidgeon</t>
  </si>
  <si>
    <t>Shirley Houghton</t>
  </si>
  <si>
    <t>Shane Collins</t>
  </si>
  <si>
    <t>Geoffrey Macharia</t>
  </si>
  <si>
    <t>Jens Winton</t>
  </si>
  <si>
    <t>Katt Young</t>
  </si>
  <si>
    <t>Janus Polenceus</t>
  </si>
  <si>
    <t>Jasmijn De Boo</t>
  </si>
  <si>
    <t>Daniel Lambert</t>
  </si>
  <si>
    <t>Richard Tracey</t>
  </si>
  <si>
    <t>Leonie Cooper</t>
  </si>
  <si>
    <t>Shas Sheehan</t>
  </si>
  <si>
    <t>Roy Vickery</t>
  </si>
  <si>
    <t>Strachan McDonald</t>
  </si>
  <si>
    <t>Ellen Greco</t>
  </si>
  <si>
    <t>Steve Scott</t>
  </si>
  <si>
    <t>Kris Stewart</t>
  </si>
  <si>
    <t>North East Constituency Assembly Member election results, containing the boroughs: Waltham Forest, Hackney, Islington</t>
  </si>
  <si>
    <t>North East London-wide Assembly Member election results, containing the boroughs: Waltham Forest, Hackney, Islington</t>
  </si>
  <si>
    <t>City and East Constituency Assembly Member election results, containing the boroughs: Barking &amp; Dagenham, Newham, Tower Hamlets, City of London</t>
  </si>
  <si>
    <t xml:space="preserve">City and East London-wide Assembly Member election results, containing the boroughs: Barking &amp; Dagenham, Newham, Tower Hamlets, City of London </t>
  </si>
  <si>
    <t>Jennette Arnold</t>
  </si>
  <si>
    <t>Alexander Ellis</t>
  </si>
  <si>
    <t>Meral Ece</t>
  </si>
  <si>
    <t>Aled Fisher</t>
  </si>
  <si>
    <t>Unjum Mirza</t>
  </si>
  <si>
    <t>Nicholas Jones</t>
  </si>
  <si>
    <t>Maxine Hargreaves</t>
  </si>
  <si>
    <t>John Dodds</t>
  </si>
  <si>
    <t>South West Constituency Assembly Member election results, containing the boroughs: Hounslow, Richmond upon Thames, Kingston upon Thames</t>
  </si>
  <si>
    <t>South West London-wide Assembly Member election results, containing the boroughs: Hounslow, Richmond upon Thames, Kingston upon Thames</t>
  </si>
  <si>
    <t>Free England Party</t>
  </si>
  <si>
    <t>Tony Arbour</t>
  </si>
  <si>
    <t>Stephen Knight</t>
  </si>
  <si>
    <t>Ansuya Sodha</t>
  </si>
  <si>
    <t>John Hunt</t>
  </si>
  <si>
    <t>Andrew Cripps</t>
  </si>
  <si>
    <t>Peter Dul</t>
  </si>
  <si>
    <t>Sue May</t>
  </si>
  <si>
    <t>Andrew Constantine</t>
  </si>
  <si>
    <t>Roger Cooper</t>
  </si>
  <si>
    <t>Tansy Hoskins</t>
  </si>
  <si>
    <t>West Central Constituency Assembly Member election results, containing the boroughs: Westminster, Kensington &amp; Chelsea, Hammersmith &amp; Fulham</t>
  </si>
  <si>
    <t xml:space="preserve">West Central London-wide Assembly Member election results, containing the boroughs: Westminster, Kensington &amp; Chelsea, Hammersmith &amp; Fulham </t>
  </si>
  <si>
    <t>Kit Malthouse</t>
  </si>
  <si>
    <t>Murad Qureshi</t>
  </si>
  <si>
    <t>Julia Stephenson</t>
  </si>
  <si>
    <t>Merlene Emerson</t>
  </si>
  <si>
    <t>Paul Wiffen</t>
  </si>
  <si>
    <t>Alex Vaughan</t>
  </si>
  <si>
    <t>Explo Nani-Kofi</t>
  </si>
  <si>
    <t>Abby Dharamsey</t>
  </si>
  <si>
    <t>Bexley and Bromley</t>
  </si>
  <si>
    <t xml:space="preserve">Brent and Harrow </t>
  </si>
  <si>
    <t>City and East</t>
  </si>
  <si>
    <t>Croydon and Sutton</t>
  </si>
  <si>
    <t>Ealing and Hillingdon</t>
  </si>
  <si>
    <t>Enfield and Haringey</t>
  </si>
  <si>
    <t>Greenwich and Lewisham</t>
  </si>
  <si>
    <t>Havering and Redbridge</t>
  </si>
  <si>
    <t>Lambeth and Southwark</t>
  </si>
  <si>
    <t>Merton and Wandsworth</t>
  </si>
  <si>
    <t>North East</t>
  </si>
  <si>
    <t>South West</t>
  </si>
  <si>
    <t>West Central</t>
  </si>
  <si>
    <t>Candidate</t>
  </si>
  <si>
    <t>Constituency</t>
  </si>
  <si>
    <t xml:space="preserve">Constituency Assembly Member election results </t>
  </si>
  <si>
    <t>James Cleverly</t>
  </si>
  <si>
    <t>Leonard Duvall</t>
  </si>
  <si>
    <t>Jenenette Arnold</t>
  </si>
  <si>
    <t xml:space="preserve">London-wide Assembly Member election results </t>
  </si>
  <si>
    <t>Winner</t>
  </si>
  <si>
    <t>Seat allocation</t>
  </si>
  <si>
    <t>No. of seats won</t>
  </si>
  <si>
    <t>Conservative Party: 8</t>
  </si>
  <si>
    <t>Labour Party: 6</t>
  </si>
  <si>
    <t>Barnet and Camden</t>
  </si>
  <si>
    <t>Mike Tuffrey</t>
  </si>
  <si>
    <t>Jenny Jones</t>
  </si>
  <si>
    <t>Dee Doocey</t>
  </si>
  <si>
    <t>Richard Barnbrook</t>
  </si>
  <si>
    <t>Darren Johnson</t>
  </si>
  <si>
    <t>Andrew Boff</t>
  </si>
  <si>
    <t>Victoria Borwick</t>
  </si>
  <si>
    <t>Gareth Bacon</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</si>
</sst>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
  </numFmts>
  <fonts count="8">
    <font>
      <sz val="10"/>
      <name val="Arial"/>
      <family val="0"/>
    </font>
    <font>
      <u val="single"/>
      <sz val="10"/>
      <color indexed="12"/>
      <name val="Arial"/>
      <family val="0"/>
    </font>
    <font>
      <u val="single"/>
      <sz val="10"/>
      <color indexed="36"/>
      <name val="Arial"/>
      <family val="0"/>
    </font>
    <font>
      <sz val="8"/>
      <name val="Arial"/>
      <family val="0"/>
    </font>
    <font>
      <b/>
      <sz val="10"/>
      <name val="Arial"/>
      <family val="2"/>
    </font>
    <font>
      <b/>
      <sz val="12"/>
      <name val="Arial"/>
      <family val="2"/>
    </font>
    <font>
      <b/>
      <i/>
      <sz val="10"/>
      <color indexed="48"/>
      <name val="Arial"/>
      <family val="2"/>
    </font>
    <font>
      <b/>
      <sz val="10"/>
      <color indexed="48"/>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26">
    <xf numFmtId="0" fontId="0" fillId="0" borderId="0" xfId="0" applyAlignment="1">
      <alignment/>
    </xf>
    <xf numFmtId="3" fontId="0" fillId="0" borderId="0" xfId="0" applyNumberFormat="1" applyAlignment="1">
      <alignment/>
    </xf>
    <xf numFmtId="0" fontId="4" fillId="0" borderId="0" xfId="0" applyFont="1" applyAlignment="1">
      <alignment/>
    </xf>
    <xf numFmtId="2" fontId="0" fillId="0" borderId="0" xfId="0" applyNumberFormat="1" applyAlignment="1">
      <alignment/>
    </xf>
    <xf numFmtId="3" fontId="0" fillId="0" borderId="0" xfId="0" applyNumberFormat="1" applyAlignment="1">
      <alignment horizontal="right"/>
    </xf>
    <xf numFmtId="4" fontId="0" fillId="0" borderId="0" xfId="0" applyNumberFormat="1" applyAlignment="1">
      <alignment/>
    </xf>
    <xf numFmtId="9" fontId="4" fillId="0" borderId="0" xfId="0" applyNumberFormat="1" applyFont="1" applyAlignment="1">
      <alignment horizontal="right"/>
    </xf>
    <xf numFmtId="0" fontId="0" fillId="0" borderId="0" xfId="0" applyAlignment="1">
      <alignment vertical="center"/>
    </xf>
    <xf numFmtId="3" fontId="0" fillId="0" borderId="0" xfId="0" applyNumberFormat="1" applyAlignment="1">
      <alignment vertical="center"/>
    </xf>
    <xf numFmtId="4" fontId="0" fillId="0" borderId="0" xfId="0" applyNumberFormat="1" applyAlignment="1">
      <alignment vertical="center"/>
    </xf>
    <xf numFmtId="0" fontId="0" fillId="0" borderId="0" xfId="0" applyAlignment="1">
      <alignment horizontal="left"/>
    </xf>
    <xf numFmtId="0" fontId="0" fillId="0" borderId="0" xfId="0" applyAlignment="1">
      <alignment horizontal="left" vertical="center"/>
    </xf>
    <xf numFmtId="0" fontId="6" fillId="0" borderId="0" xfId="0" applyFont="1" applyAlignment="1">
      <alignment/>
    </xf>
    <xf numFmtId="3" fontId="4" fillId="0" borderId="0" xfId="0" applyNumberFormat="1" applyFont="1" applyAlignment="1">
      <alignment vertical="center" wrapText="1"/>
    </xf>
    <xf numFmtId="0" fontId="4" fillId="0" borderId="0" xfId="0" applyFont="1" applyAlignment="1">
      <alignment vertical="center" wrapText="1"/>
    </xf>
    <xf numFmtId="0" fontId="4" fillId="0" borderId="0" xfId="0" applyFont="1" applyAlignment="1">
      <alignment vertical="center"/>
    </xf>
    <xf numFmtId="4" fontId="7" fillId="0" borderId="0" xfId="0" applyNumberFormat="1" applyFont="1" applyAlignment="1">
      <alignment/>
    </xf>
    <xf numFmtId="4" fontId="0" fillId="0" borderId="0" xfId="0" applyNumberFormat="1" applyFont="1" applyAlignment="1">
      <alignment/>
    </xf>
    <xf numFmtId="0" fontId="0" fillId="0" borderId="0" xfId="0" applyAlignment="1">
      <alignment horizontal="left"/>
    </xf>
    <xf numFmtId="0" fontId="5" fillId="0" borderId="0" xfId="0" applyFont="1" applyAlignment="1">
      <alignment wrapText="1"/>
    </xf>
    <xf numFmtId="0" fontId="6" fillId="0" borderId="0" xfId="0" applyFont="1" applyAlignment="1">
      <alignment horizontal="left"/>
    </xf>
    <xf numFmtId="0" fontId="0" fillId="0" borderId="0" xfId="0" applyAlignment="1">
      <alignment horizontal="center"/>
    </xf>
    <xf numFmtId="0" fontId="4" fillId="0" borderId="0" xfId="0" applyFont="1" applyAlignment="1">
      <alignment horizontal="left"/>
    </xf>
    <xf numFmtId="0" fontId="0" fillId="0" borderId="0" xfId="0" applyAlignment="1">
      <alignment horizontal="left" wrapText="1"/>
    </xf>
    <xf numFmtId="0" fontId="0" fillId="0" borderId="0" xfId="0" applyAlignment="1">
      <alignment horizontal="left" vertical="center" wrapText="1"/>
    </xf>
    <xf numFmtId="0" fontId="5" fillId="0" borderId="0" xfId="0" applyFont="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75"/>
  <sheetViews>
    <sheetView tabSelected="1" workbookViewId="0" topLeftCell="A1">
      <selection activeCell="A4" sqref="A4"/>
    </sheetView>
  </sheetViews>
  <sheetFormatPr defaultColWidth="9.140625" defaultRowHeight="12.75"/>
  <cols>
    <col min="1" max="1" width="27.140625" style="0" bestFit="1" customWidth="1"/>
    <col min="2" max="2" width="13.8515625" style="0" customWidth="1"/>
    <col min="3" max="3" width="14.7109375" style="0" customWidth="1"/>
    <col min="4" max="4" width="16.421875" style="0" bestFit="1" customWidth="1"/>
    <col min="5" max="5" width="9.57421875" style="0" customWidth="1"/>
    <col min="6" max="6" width="16.28125" style="0" bestFit="1" customWidth="1"/>
    <col min="7" max="7" width="18.8515625" style="0" bestFit="1" customWidth="1"/>
    <col min="8" max="8" width="16.421875" style="0" bestFit="1" customWidth="1"/>
  </cols>
  <sheetData>
    <row r="1" spans="1:6" ht="19.5" customHeight="1">
      <c r="A1" s="19" t="s">
        <v>19</v>
      </c>
      <c r="B1" s="19"/>
      <c r="C1" s="19"/>
      <c r="D1" s="19"/>
      <c r="E1" s="19"/>
      <c r="F1" s="19"/>
    </row>
    <row r="2" spans="1:6" ht="12.75">
      <c r="A2" s="20" t="s">
        <v>210</v>
      </c>
      <c r="B2" s="20"/>
      <c r="C2" s="20"/>
      <c r="D2" s="20"/>
      <c r="E2" s="20"/>
      <c r="F2" s="20"/>
    </row>
    <row r="3" spans="1:6" ht="12.75">
      <c r="A3" s="21"/>
      <c r="B3" s="21"/>
      <c r="C3" s="21"/>
      <c r="D3" s="21"/>
      <c r="E3" s="21"/>
      <c r="F3" s="21"/>
    </row>
    <row r="4" spans="1:8" ht="12.75">
      <c r="A4" s="2" t="s">
        <v>209</v>
      </c>
      <c r="B4" s="22" t="s">
        <v>208</v>
      </c>
      <c r="C4" s="22"/>
      <c r="D4" s="2" t="s">
        <v>15</v>
      </c>
      <c r="E4" s="2"/>
      <c r="F4" s="2"/>
      <c r="G4" s="2"/>
      <c r="H4" s="2"/>
    </row>
    <row r="5" spans="1:9" ht="12.75">
      <c r="A5" t="s">
        <v>220</v>
      </c>
      <c r="B5" s="18" t="s">
        <v>20</v>
      </c>
      <c r="C5" s="18"/>
      <c r="D5" s="1" t="s">
        <v>0</v>
      </c>
      <c r="E5" s="5"/>
      <c r="F5" s="1"/>
      <c r="G5" s="5"/>
      <c r="H5" s="1"/>
      <c r="I5" s="1"/>
    </row>
    <row r="6" spans="1:8" ht="12.75">
      <c r="A6" t="s">
        <v>195</v>
      </c>
      <c r="B6" s="18" t="s">
        <v>211</v>
      </c>
      <c r="C6" s="18"/>
      <c r="D6" s="1" t="s">
        <v>0</v>
      </c>
      <c r="E6" s="5"/>
      <c r="F6" s="1"/>
      <c r="G6" s="5"/>
      <c r="H6" s="1"/>
    </row>
    <row r="7" spans="1:7" ht="12.75">
      <c r="A7" t="s">
        <v>196</v>
      </c>
      <c r="B7" s="18" t="s">
        <v>73</v>
      </c>
      <c r="C7" s="18"/>
      <c r="D7" s="1" t="s">
        <v>1</v>
      </c>
      <c r="E7" s="5"/>
      <c r="F7" s="1"/>
      <c r="G7" s="5"/>
    </row>
    <row r="8" spans="1:7" ht="12.75">
      <c r="A8" t="s">
        <v>197</v>
      </c>
      <c r="B8" s="18" t="s">
        <v>81</v>
      </c>
      <c r="C8" s="18"/>
      <c r="D8" s="1" t="s">
        <v>1</v>
      </c>
      <c r="E8" s="5"/>
      <c r="F8" s="1"/>
      <c r="G8" s="5"/>
    </row>
    <row r="9" spans="1:7" ht="12.75">
      <c r="A9" t="s">
        <v>198</v>
      </c>
      <c r="B9" s="18" t="s">
        <v>95</v>
      </c>
      <c r="C9" s="18"/>
      <c r="D9" s="1" t="s">
        <v>0</v>
      </c>
      <c r="E9" s="5"/>
      <c r="F9" s="1"/>
      <c r="G9" s="5"/>
    </row>
    <row r="10" spans="1:7" ht="12.75">
      <c r="A10" s="7" t="s">
        <v>199</v>
      </c>
      <c r="B10" s="24" t="s">
        <v>103</v>
      </c>
      <c r="C10" s="24"/>
      <c r="D10" s="8" t="s">
        <v>0</v>
      </c>
      <c r="E10" s="9"/>
      <c r="F10" s="8"/>
      <c r="G10" s="9"/>
    </row>
    <row r="11" spans="1:7" ht="12.75">
      <c r="A11" t="s">
        <v>200</v>
      </c>
      <c r="B11" s="18" t="s">
        <v>112</v>
      </c>
      <c r="C11" s="18"/>
      <c r="D11" s="1" t="s">
        <v>1</v>
      </c>
      <c r="E11" s="5"/>
      <c r="F11" s="1"/>
      <c r="G11" s="5"/>
    </row>
    <row r="12" spans="1:7" ht="12.75">
      <c r="A12" t="s">
        <v>201</v>
      </c>
      <c r="B12" s="18" t="s">
        <v>212</v>
      </c>
      <c r="C12" s="18"/>
      <c r="D12" s="1" t="s">
        <v>1</v>
      </c>
      <c r="E12" s="5"/>
      <c r="F12" s="1"/>
      <c r="G12" s="5"/>
    </row>
    <row r="13" spans="1:7" ht="12.75">
      <c r="A13" t="s">
        <v>202</v>
      </c>
      <c r="B13" s="18" t="s">
        <v>131</v>
      </c>
      <c r="C13" s="18"/>
      <c r="D13" s="1" t="s">
        <v>0</v>
      </c>
      <c r="E13" s="5"/>
      <c r="F13" s="1"/>
      <c r="G13" s="5"/>
    </row>
    <row r="14" spans="1:7" ht="12.75">
      <c r="A14" t="s">
        <v>203</v>
      </c>
      <c r="B14" s="18" t="s">
        <v>142</v>
      </c>
      <c r="C14" s="18"/>
      <c r="D14" s="1" t="s">
        <v>1</v>
      </c>
      <c r="E14" s="5"/>
      <c r="F14" s="1"/>
      <c r="G14" s="5"/>
    </row>
    <row r="15" spans="1:7" ht="12.75">
      <c r="A15" t="s">
        <v>204</v>
      </c>
      <c r="B15" s="18" t="s">
        <v>152</v>
      </c>
      <c r="C15" s="18"/>
      <c r="D15" s="1" t="s">
        <v>0</v>
      </c>
      <c r="E15" s="5"/>
      <c r="F15" s="1"/>
      <c r="G15" s="5"/>
    </row>
    <row r="16" spans="1:7" ht="12.75">
      <c r="A16" t="s">
        <v>205</v>
      </c>
      <c r="B16" s="18" t="s">
        <v>213</v>
      </c>
      <c r="C16" s="18"/>
      <c r="D16" s="1" t="s">
        <v>1</v>
      </c>
      <c r="E16" s="5"/>
      <c r="F16" s="1"/>
      <c r="G16" s="5"/>
    </row>
    <row r="17" spans="1:7" ht="12.75">
      <c r="A17" t="s">
        <v>206</v>
      </c>
      <c r="B17" s="18" t="s">
        <v>175</v>
      </c>
      <c r="C17" s="18"/>
      <c r="D17" s="1" t="s">
        <v>0</v>
      </c>
      <c r="E17" s="5"/>
      <c r="F17" s="1"/>
      <c r="G17" s="5"/>
    </row>
    <row r="18" spans="1:7" ht="12.75">
      <c r="A18" t="s">
        <v>207</v>
      </c>
      <c r="B18" s="18" t="s">
        <v>187</v>
      </c>
      <c r="C18" s="18"/>
      <c r="D18" s="1" t="s">
        <v>0</v>
      </c>
      <c r="E18" s="5"/>
      <c r="F18" s="1"/>
      <c r="G18" s="5"/>
    </row>
    <row r="19" spans="2:7" ht="12.75">
      <c r="B19" s="10"/>
      <c r="C19" s="10"/>
      <c r="D19" s="1"/>
      <c r="E19" s="5"/>
      <c r="F19" s="1"/>
      <c r="G19" s="5"/>
    </row>
    <row r="20" spans="1:7" ht="12.75">
      <c r="A20" s="2" t="s">
        <v>217</v>
      </c>
      <c r="B20" s="10"/>
      <c r="C20" s="10"/>
      <c r="D20" s="1"/>
      <c r="E20" s="5"/>
      <c r="F20" s="1"/>
      <c r="G20" s="5"/>
    </row>
    <row r="21" spans="1:7" ht="12.75">
      <c r="A21" t="s">
        <v>218</v>
      </c>
      <c r="C21" s="10"/>
      <c r="D21" s="1"/>
      <c r="E21" s="5"/>
      <c r="F21" s="1"/>
      <c r="G21" s="5"/>
    </row>
    <row r="22" spans="1:4" ht="12.75">
      <c r="A22" t="s">
        <v>219</v>
      </c>
      <c r="D22" s="1"/>
    </row>
    <row r="23" spans="2:3" ht="12.75">
      <c r="B23" s="2"/>
      <c r="C23" s="6" t="s">
        <v>18</v>
      </c>
    </row>
    <row r="24" spans="1:3" ht="12.75">
      <c r="A24" s="2" t="s">
        <v>10</v>
      </c>
      <c r="B24" s="4">
        <f>376818+407003+367337+470863+360221+401671+351536+347252+369407+395202+362542+451787+415092+343182</f>
        <v>5419913</v>
      </c>
      <c r="C24" s="4"/>
    </row>
    <row r="25" spans="1:3" ht="12.75">
      <c r="A25" s="2" t="s">
        <v>16</v>
      </c>
      <c r="B25" s="4">
        <f>180007+161837+191553+202893+149238+166379+158330+167922+187348+166328+176474+170962+176924+197893</f>
        <v>2454088</v>
      </c>
      <c r="C25" s="3">
        <f>B25/B24*100</f>
        <v>45.27910318855672</v>
      </c>
    </row>
    <row r="26" spans="1:3" ht="12.75">
      <c r="A26" s="2" t="s">
        <v>34</v>
      </c>
      <c r="B26" s="4">
        <f>176564+158333+188421+199950+146841+162239+154849+164676+183456+163083+173490+167437+173139+193811</f>
        <v>2406289</v>
      </c>
      <c r="C26" s="3">
        <f>B26/B25*100</f>
        <v>98.05227033423415</v>
      </c>
    </row>
    <row r="27" spans="1:3" ht="12.75">
      <c r="A27" s="2" t="s">
        <v>35</v>
      </c>
      <c r="B27" s="4">
        <f>3443+3504+3132+2943+2397+4140+3481+3246+3892+3245+2984+3525+3785+4082</f>
        <v>47799</v>
      </c>
      <c r="C27" s="3">
        <f>B27/B25*100</f>
        <v>1.9477296657658567</v>
      </c>
    </row>
    <row r="28" spans="1:3" ht="12.75">
      <c r="A28" t="s">
        <v>11</v>
      </c>
      <c r="B28" s="4"/>
      <c r="C28" s="3"/>
    </row>
    <row r="29" spans="1:3" ht="12.75">
      <c r="A29" s="2" t="s">
        <v>17</v>
      </c>
      <c r="B29" s="4">
        <f>2893+3020+2620+2536+1943+3660+2924+2816+2698+2584+2518+3124+3134+3424</f>
        <v>39894</v>
      </c>
      <c r="C29" s="3">
        <f>B29/B25*100</f>
        <v>1.625614077408797</v>
      </c>
    </row>
    <row r="30" spans="1:2" ht="12.75">
      <c r="A30" s="2"/>
      <c r="B30" s="4"/>
    </row>
    <row r="31" spans="1:5" ht="12.75">
      <c r="A31" s="23" t="s">
        <v>12</v>
      </c>
      <c r="B31" s="23"/>
      <c r="C31" s="23"/>
      <c r="D31" s="23"/>
      <c r="E31" s="23"/>
    </row>
    <row r="32" spans="1:5" ht="12.75">
      <c r="A32" s="23" t="s">
        <v>13</v>
      </c>
      <c r="B32" s="23"/>
      <c r="C32" s="23"/>
      <c r="D32" s="23"/>
      <c r="E32" s="23"/>
    </row>
    <row r="34" spans="1:6" ht="12.75">
      <c r="A34" s="20" t="s">
        <v>214</v>
      </c>
      <c r="B34" s="20"/>
      <c r="C34" s="20"/>
      <c r="D34" s="20"/>
      <c r="E34" s="20"/>
      <c r="F34" s="20"/>
    </row>
    <row r="36" spans="1:5" ht="12.75">
      <c r="A36" s="2" t="s">
        <v>15</v>
      </c>
      <c r="B36" s="2" t="s">
        <v>31</v>
      </c>
      <c r="C36" s="2" t="s">
        <v>43</v>
      </c>
      <c r="E36" s="2"/>
    </row>
    <row r="37" spans="1:3" ht="12.75">
      <c r="A37" t="s">
        <v>39</v>
      </c>
      <c r="B37" s="1">
        <v>63596</v>
      </c>
      <c r="C37" s="3">
        <v>2.6</v>
      </c>
    </row>
    <row r="38" spans="1:3" ht="12.75">
      <c r="A38" t="s">
        <v>4</v>
      </c>
      <c r="B38" s="1">
        <v>130714</v>
      </c>
      <c r="C38" s="3">
        <v>5.42</v>
      </c>
    </row>
    <row r="39" spans="1:3" ht="12.75">
      <c r="A39" t="s">
        <v>40</v>
      </c>
      <c r="B39" s="1">
        <v>70294</v>
      </c>
      <c r="C39" s="3">
        <v>2.91</v>
      </c>
    </row>
    <row r="40" spans="1:3" ht="12.75">
      <c r="A40" t="s">
        <v>0</v>
      </c>
      <c r="B40" s="1">
        <v>835535</v>
      </c>
      <c r="C40" s="3">
        <v>34.63</v>
      </c>
    </row>
    <row r="41" spans="1:3" ht="12.75">
      <c r="A41" t="s">
        <v>8</v>
      </c>
      <c r="B41" s="1">
        <v>25569</v>
      </c>
      <c r="C41" s="3">
        <v>1.06</v>
      </c>
    </row>
    <row r="42" spans="1:3" ht="12.75">
      <c r="A42" t="s">
        <v>3</v>
      </c>
      <c r="B42" s="1">
        <v>203465</v>
      </c>
      <c r="C42" s="3">
        <v>8.43</v>
      </c>
    </row>
    <row r="43" spans="1:3" ht="12.75">
      <c r="A43" t="s">
        <v>9</v>
      </c>
      <c r="B43" s="1">
        <v>3974</v>
      </c>
      <c r="C43" s="3">
        <v>0.16</v>
      </c>
    </row>
    <row r="44" spans="1:3" ht="12.75">
      <c r="A44" t="s">
        <v>1</v>
      </c>
      <c r="B44" s="1">
        <v>665443</v>
      </c>
      <c r="C44" s="3">
        <v>27.58</v>
      </c>
    </row>
    <row r="45" spans="1:3" ht="12.75">
      <c r="A45" t="s">
        <v>7</v>
      </c>
      <c r="B45" s="1">
        <v>22583</v>
      </c>
      <c r="C45" s="3">
        <v>0.94</v>
      </c>
    </row>
    <row r="46" spans="1:3" ht="12.75">
      <c r="A46" t="s">
        <v>2</v>
      </c>
      <c r="B46" s="1">
        <v>275272</v>
      </c>
      <c r="C46" s="3">
        <v>11.41</v>
      </c>
    </row>
    <row r="47" spans="1:3" ht="12.75">
      <c r="A47" t="s">
        <v>42</v>
      </c>
      <c r="B47" s="1">
        <v>3430</v>
      </c>
      <c r="C47" s="3">
        <v>0.14</v>
      </c>
    </row>
    <row r="48" spans="1:3" ht="12.75">
      <c r="A48" t="s">
        <v>37</v>
      </c>
      <c r="B48" s="1">
        <v>59721</v>
      </c>
      <c r="C48" s="3">
        <v>2.48</v>
      </c>
    </row>
    <row r="49" spans="1:3" ht="12.75">
      <c r="A49" t="s">
        <v>6</v>
      </c>
      <c r="B49" s="1">
        <v>46671</v>
      </c>
      <c r="C49" s="3">
        <v>1.93</v>
      </c>
    </row>
    <row r="50" spans="1:3" ht="12.75">
      <c r="A50" t="s">
        <v>41</v>
      </c>
      <c r="B50" s="1">
        <v>6394</v>
      </c>
      <c r="C50" s="3">
        <v>0.26</v>
      </c>
    </row>
    <row r="51" ht="12.75">
      <c r="B51" s="1"/>
    </row>
    <row r="52" ht="12.75">
      <c r="B52" s="1"/>
    </row>
    <row r="53" spans="1:8" ht="38.25">
      <c r="A53" s="15" t="s">
        <v>216</v>
      </c>
      <c r="B53" s="13" t="s">
        <v>4</v>
      </c>
      <c r="C53" s="14" t="s">
        <v>0</v>
      </c>
      <c r="D53" s="14" t="s">
        <v>3</v>
      </c>
      <c r="E53" s="14" t="s">
        <v>1</v>
      </c>
      <c r="F53" s="14" t="s">
        <v>2</v>
      </c>
      <c r="G53" s="14" t="s">
        <v>215</v>
      </c>
      <c r="H53" s="14" t="s">
        <v>208</v>
      </c>
    </row>
    <row r="54" spans="1:8" ht="12.75">
      <c r="A54">
        <v>1</v>
      </c>
      <c r="B54" s="5">
        <f>B38/(0+1)</f>
        <v>130714</v>
      </c>
      <c r="C54" s="5">
        <f>B40/(8+1)</f>
        <v>92837.22222222222</v>
      </c>
      <c r="D54" s="5">
        <f>B42/(0+1)</f>
        <v>203465</v>
      </c>
      <c r="E54" s="17">
        <f>B44/(6+1)</f>
        <v>95063.28571428571</v>
      </c>
      <c r="F54" s="16">
        <f>B46/(0+1)</f>
        <v>275272</v>
      </c>
      <c r="G54" t="s">
        <v>2</v>
      </c>
      <c r="H54" t="s">
        <v>221</v>
      </c>
    </row>
    <row r="55" spans="1:8" ht="12.75">
      <c r="A55">
        <v>2</v>
      </c>
      <c r="B55" s="5">
        <f>B38/(0+1)</f>
        <v>130714</v>
      </c>
      <c r="C55" s="5">
        <f>B40/(8+1)</f>
        <v>92837.22222222222</v>
      </c>
      <c r="D55" s="16">
        <f>B42/(0+1)</f>
        <v>203465</v>
      </c>
      <c r="E55" s="5">
        <f>B44/(6+1)</f>
        <v>95063.28571428571</v>
      </c>
      <c r="F55" s="5">
        <f>B46/(1+1)</f>
        <v>137636</v>
      </c>
      <c r="G55" t="s">
        <v>3</v>
      </c>
      <c r="H55" t="s">
        <v>222</v>
      </c>
    </row>
    <row r="56" spans="1:8" ht="12.75">
      <c r="A56">
        <v>3</v>
      </c>
      <c r="B56" s="5">
        <f>B38/(0+1)</f>
        <v>130714</v>
      </c>
      <c r="C56" s="5">
        <f>B40/(8+1)</f>
        <v>92837.22222222222</v>
      </c>
      <c r="D56" s="5">
        <f>B42/(1+1)</f>
        <v>101732.5</v>
      </c>
      <c r="E56" s="17">
        <f>B44/(6+1)</f>
        <v>95063.28571428571</v>
      </c>
      <c r="F56" s="16">
        <f>B46/(1+1)</f>
        <v>137636</v>
      </c>
      <c r="G56" t="s">
        <v>2</v>
      </c>
      <c r="H56" t="s">
        <v>223</v>
      </c>
    </row>
    <row r="57" spans="1:8" ht="12.75">
      <c r="A57">
        <v>4</v>
      </c>
      <c r="B57" s="16">
        <f>B38/(0+1)</f>
        <v>130714</v>
      </c>
      <c r="C57" s="5">
        <f>B40/(8+1)</f>
        <v>92837.22222222222</v>
      </c>
      <c r="D57" s="5">
        <f>B42/(1+1)</f>
        <v>101732.5</v>
      </c>
      <c r="E57" s="5">
        <f>B44/(6+1)</f>
        <v>95063.28571428571</v>
      </c>
      <c r="F57" s="5">
        <f>B46/(2+1)</f>
        <v>91757.33333333333</v>
      </c>
      <c r="G57" t="s">
        <v>4</v>
      </c>
      <c r="H57" t="s">
        <v>224</v>
      </c>
    </row>
    <row r="58" spans="1:8" ht="12.75">
      <c r="A58">
        <v>5</v>
      </c>
      <c r="B58" s="5">
        <f>B38/(1+1)</f>
        <v>65357</v>
      </c>
      <c r="C58" s="5">
        <f>B40/(8+1)</f>
        <v>92837.22222222222</v>
      </c>
      <c r="D58" s="16">
        <f>B42/(1+1)</f>
        <v>101732.5</v>
      </c>
      <c r="E58" s="5">
        <f>B44/(6+1)</f>
        <v>95063.28571428571</v>
      </c>
      <c r="F58" s="5">
        <f>B46/(2+1)</f>
        <v>91757.33333333333</v>
      </c>
      <c r="G58" t="s">
        <v>3</v>
      </c>
      <c r="H58" t="s">
        <v>225</v>
      </c>
    </row>
    <row r="59" spans="1:8" ht="12.75">
      <c r="A59">
        <v>6</v>
      </c>
      <c r="B59" s="5">
        <f>B38/(1+1)</f>
        <v>65357</v>
      </c>
      <c r="C59" s="5">
        <f>B40/(8+1)</f>
        <v>92837.22222222222</v>
      </c>
      <c r="D59" s="5">
        <f>B42/(2+1)</f>
        <v>67821.66666666667</v>
      </c>
      <c r="E59" s="16">
        <f>B44/(6+1)</f>
        <v>95063.28571428571</v>
      </c>
      <c r="F59" s="5">
        <f>B46/(2+1)</f>
        <v>91757.33333333333</v>
      </c>
      <c r="G59" t="s">
        <v>1</v>
      </c>
      <c r="H59" t="s">
        <v>21</v>
      </c>
    </row>
    <row r="60" spans="1:8" ht="12.75">
      <c r="A60">
        <v>7</v>
      </c>
      <c r="B60" s="5">
        <f>B38/(1+1)</f>
        <v>65357</v>
      </c>
      <c r="C60" s="16">
        <f>B40/(8+1)</f>
        <v>92837.22222222222</v>
      </c>
      <c r="D60" s="5">
        <f>B42/(2+1)</f>
        <v>67821.66666666667</v>
      </c>
      <c r="E60" s="5">
        <f>B44/(7+1)</f>
        <v>83180.375</v>
      </c>
      <c r="F60" s="5">
        <f>B46/(2+1)</f>
        <v>91757.33333333333</v>
      </c>
      <c r="G60" t="s">
        <v>0</v>
      </c>
      <c r="H60" t="s">
        <v>226</v>
      </c>
    </row>
    <row r="61" spans="1:8" ht="12.75">
      <c r="A61">
        <v>8</v>
      </c>
      <c r="B61" s="5">
        <f>B38/(1+1)</f>
        <v>65357</v>
      </c>
      <c r="C61" s="5">
        <f>B40/(9+1)</f>
        <v>83553.5</v>
      </c>
      <c r="D61" s="5">
        <f>B42/(2+1)</f>
        <v>67821.66666666667</v>
      </c>
      <c r="E61" s="17">
        <f>B44/(7+1)</f>
        <v>83180.375</v>
      </c>
      <c r="F61" s="16">
        <f>B46/(2+1)</f>
        <v>91757.33333333333</v>
      </c>
      <c r="G61" t="s">
        <v>2</v>
      </c>
      <c r="H61" t="s">
        <v>143</v>
      </c>
    </row>
    <row r="62" spans="1:8" ht="12.75">
      <c r="A62">
        <v>9</v>
      </c>
      <c r="B62" s="5">
        <f>B38/(1+1)</f>
        <v>65357</v>
      </c>
      <c r="C62" s="16">
        <f>B40/(9+1)</f>
        <v>83553.5</v>
      </c>
      <c r="D62" s="5">
        <f>B42/(2+1)</f>
        <v>67821.66666666667</v>
      </c>
      <c r="E62" s="5">
        <f>B44/(7+1)</f>
        <v>83180.375</v>
      </c>
      <c r="F62" s="5">
        <f>B46/(3+1)</f>
        <v>68818</v>
      </c>
      <c r="G62" t="s">
        <v>0</v>
      </c>
      <c r="H62" t="s">
        <v>227</v>
      </c>
    </row>
    <row r="63" spans="1:8" ht="12.75">
      <c r="A63">
        <v>10</v>
      </c>
      <c r="B63" s="5">
        <f>B38/(1+1)</f>
        <v>65357</v>
      </c>
      <c r="C63" s="5">
        <f>B40/(10+1)</f>
        <v>75957.72727272728</v>
      </c>
      <c r="D63" s="5">
        <f>B42/(2+1)</f>
        <v>67821.66666666667</v>
      </c>
      <c r="E63" s="16">
        <f>B44/(7+1)</f>
        <v>83180.375</v>
      </c>
      <c r="F63" s="5">
        <f>B46/(3+1)</f>
        <v>68818</v>
      </c>
      <c r="G63" t="s">
        <v>1</v>
      </c>
      <c r="H63" t="s">
        <v>188</v>
      </c>
    </row>
    <row r="64" spans="1:8" ht="12.75">
      <c r="A64">
        <v>11</v>
      </c>
      <c r="B64" s="5">
        <f>B38/(1+1)</f>
        <v>65357</v>
      </c>
      <c r="C64" s="16">
        <f>B40/(10+1)</f>
        <v>75957.72727272728</v>
      </c>
      <c r="D64" s="5">
        <f>B42/(2+1)</f>
        <v>67821.66666666667</v>
      </c>
      <c r="E64" s="5">
        <f>B44/(8+1)</f>
        <v>73938.11111111111</v>
      </c>
      <c r="F64" s="5">
        <f>B46/(3+1)</f>
        <v>68818</v>
      </c>
      <c r="G64" t="s">
        <v>0</v>
      </c>
      <c r="H64" t="s">
        <v>228</v>
      </c>
    </row>
    <row r="66" spans="2:3" ht="12.75">
      <c r="B66" s="4"/>
      <c r="C66" s="2" t="s">
        <v>18</v>
      </c>
    </row>
    <row r="67" spans="1:3" ht="12.75">
      <c r="A67" s="2" t="s">
        <v>10</v>
      </c>
      <c r="B67" s="4">
        <f>376818+407003+367337+470863+360221+401671+351536+347252+369407+395202+362542+451787+415092+343182</f>
        <v>5419913</v>
      </c>
      <c r="C67" s="4"/>
    </row>
    <row r="68" spans="1:3" ht="12.75">
      <c r="A68" s="2" t="s">
        <v>16</v>
      </c>
      <c r="B68" s="4">
        <f>179950+202901+158337+187379+176485+176948+161834+149241+167924+166345+170841+197901+191577+166433</f>
        <v>2454096</v>
      </c>
      <c r="C68" s="3">
        <f>B68/B67*100</f>
        <v>45.27925079240202</v>
      </c>
    </row>
    <row r="69" spans="1:3" ht="12.75">
      <c r="A69" s="2" t="s">
        <v>34</v>
      </c>
      <c r="B69" s="4">
        <f>176868+147182+163081+200130+165330+155088+163762+183736+167942+173938+194476+173575+188816+158683</f>
        <v>2412607</v>
      </c>
      <c r="C69" s="3">
        <f>B69/B68*100</f>
        <v>98.30939783936734</v>
      </c>
    </row>
    <row r="70" spans="1:3" ht="12.75">
      <c r="A70" s="2" t="s">
        <v>35</v>
      </c>
      <c r="B70" s="4">
        <f>3082+2059+3352+2771+2594+3249+2583+3643+2899+2547+3425+3373+2761+3151</f>
        <v>41489</v>
      </c>
      <c r="C70" s="3">
        <f>B70/B68*100</f>
        <v>1.6906021606326729</v>
      </c>
    </row>
    <row r="71" spans="1:3" ht="12.75">
      <c r="A71" t="s">
        <v>11</v>
      </c>
      <c r="B71" s="4"/>
      <c r="C71" s="3"/>
    </row>
    <row r="72" spans="1:3" ht="12.75">
      <c r="A72" s="2" t="s">
        <v>17</v>
      </c>
      <c r="B72" s="4">
        <f>2362+1558+2654+2343+2107+2487+1919+2401+2478+2605+2009+2633+2132+2563</f>
        <v>32251</v>
      </c>
      <c r="C72" s="3">
        <f>B72/B68*100</f>
        <v>1.3141702688077401</v>
      </c>
    </row>
    <row r="73" spans="1:2" ht="12.75">
      <c r="A73" s="2"/>
      <c r="B73" s="4"/>
    </row>
    <row r="74" spans="1:5" ht="12.75">
      <c r="A74" s="23" t="s">
        <v>12</v>
      </c>
      <c r="B74" s="23"/>
      <c r="C74" s="23"/>
      <c r="D74" s="23"/>
      <c r="E74" s="23"/>
    </row>
    <row r="75" spans="1:5" ht="12.75">
      <c r="A75" s="23" t="s">
        <v>13</v>
      </c>
      <c r="B75" s="23"/>
      <c r="C75" s="23"/>
      <c r="D75" s="23"/>
      <c r="E75" s="23"/>
    </row>
  </sheetData>
  <mergeCells count="23">
    <mergeCell ref="A31:E31"/>
    <mergeCell ref="A32:E32"/>
    <mergeCell ref="A34:F34"/>
    <mergeCell ref="A74:E74"/>
    <mergeCell ref="A75:E75"/>
    <mergeCell ref="B11:C11"/>
    <mergeCell ref="B13:C13"/>
    <mergeCell ref="B8:C8"/>
    <mergeCell ref="B9:C9"/>
    <mergeCell ref="B10:C10"/>
    <mergeCell ref="B12:C12"/>
    <mergeCell ref="B14:C14"/>
    <mergeCell ref="B15:C15"/>
    <mergeCell ref="B16:C16"/>
    <mergeCell ref="B17:C17"/>
    <mergeCell ref="B18:C18"/>
    <mergeCell ref="A1:F1"/>
    <mergeCell ref="A2:F2"/>
    <mergeCell ref="A3:F3"/>
    <mergeCell ref="B4:C4"/>
    <mergeCell ref="B5:C5"/>
    <mergeCell ref="B6:C6"/>
    <mergeCell ref="B7:C7"/>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55"/>
  <sheetViews>
    <sheetView workbookViewId="0" topLeftCell="A1">
      <selection activeCell="A2" sqref="A2:IV2"/>
    </sheetView>
  </sheetViews>
  <sheetFormatPr defaultColWidth="9.140625" defaultRowHeight="12.75"/>
  <cols>
    <col min="1" max="1" width="27.57421875" style="0" customWidth="1"/>
    <col min="2" max="2" width="13.8515625" style="0" customWidth="1"/>
    <col min="3" max="3" width="14.7109375" style="0" customWidth="1"/>
    <col min="4" max="4" width="6.57421875" style="0" bestFit="1" customWidth="1"/>
    <col min="5" max="5" width="8.00390625" style="0" bestFit="1" customWidth="1"/>
    <col min="6" max="6" width="8.28125" style="0" bestFit="1" customWidth="1"/>
    <col min="7" max="7" width="12.8515625" style="0" bestFit="1" customWidth="1"/>
    <col min="8" max="8" width="10.8515625" style="0" bestFit="1" customWidth="1"/>
  </cols>
  <sheetData>
    <row r="1" spans="1:6" ht="19.5" customHeight="1">
      <c r="A1" s="19" t="s">
        <v>19</v>
      </c>
      <c r="B1" s="19"/>
      <c r="C1" s="19"/>
      <c r="D1" s="19"/>
      <c r="E1" s="19"/>
      <c r="F1" s="19"/>
    </row>
    <row r="2" spans="1:6" ht="12.75">
      <c r="A2" s="20" t="s">
        <v>67</v>
      </c>
      <c r="B2" s="20"/>
      <c r="C2" s="20"/>
      <c r="D2" s="20"/>
      <c r="E2" s="20"/>
      <c r="F2" s="20"/>
    </row>
    <row r="3" spans="1:6" ht="12.75">
      <c r="A3" s="21"/>
      <c r="B3" s="21"/>
      <c r="C3" s="21"/>
      <c r="D3" s="21"/>
      <c r="E3" s="21"/>
      <c r="F3" s="21"/>
    </row>
    <row r="4" spans="1:8" ht="12.75">
      <c r="A4" s="2" t="s">
        <v>14</v>
      </c>
      <c r="B4" s="22" t="s">
        <v>15</v>
      </c>
      <c r="C4" s="22"/>
      <c r="D4" s="2" t="s">
        <v>31</v>
      </c>
      <c r="E4" s="2" t="s">
        <v>32</v>
      </c>
      <c r="F4" s="2" t="s">
        <v>33</v>
      </c>
      <c r="G4" s="2"/>
      <c r="H4" s="2"/>
    </row>
    <row r="5" spans="1:9" ht="12.75">
      <c r="A5" t="s">
        <v>131</v>
      </c>
      <c r="B5" s="18" t="s">
        <v>0</v>
      </c>
      <c r="C5" s="18"/>
      <c r="D5" s="1">
        <v>78493</v>
      </c>
      <c r="E5" s="5">
        <v>47.67</v>
      </c>
      <c r="F5" s="1">
        <v>43025</v>
      </c>
      <c r="G5" s="5"/>
      <c r="H5" s="1"/>
      <c r="I5" s="1"/>
    </row>
    <row r="6" spans="1:8" ht="12.75">
      <c r="A6" t="s">
        <v>132</v>
      </c>
      <c r="B6" s="18" t="s">
        <v>1</v>
      </c>
      <c r="C6" s="18"/>
      <c r="D6" s="1">
        <v>35468</v>
      </c>
      <c r="E6" s="5">
        <v>21.54</v>
      </c>
      <c r="F6" s="1"/>
      <c r="G6" s="5"/>
      <c r="H6" s="1"/>
    </row>
    <row r="7" spans="1:7" ht="12.75">
      <c r="A7" t="s">
        <v>133</v>
      </c>
      <c r="B7" s="18" t="s">
        <v>2</v>
      </c>
      <c r="C7" s="18"/>
      <c r="D7" s="1">
        <v>12443</v>
      </c>
      <c r="E7" s="5">
        <v>7.56</v>
      </c>
      <c r="F7" s="1"/>
      <c r="G7" s="5"/>
    </row>
    <row r="8" spans="1:7" ht="12.75">
      <c r="A8" t="s">
        <v>134</v>
      </c>
      <c r="B8" s="18" t="s">
        <v>6</v>
      </c>
      <c r="C8" s="18"/>
      <c r="D8" s="1">
        <v>12203</v>
      </c>
      <c r="E8" s="5">
        <v>7.41</v>
      </c>
      <c r="F8" s="1"/>
      <c r="G8" s="5"/>
    </row>
    <row r="9" spans="1:7" ht="12.75">
      <c r="A9" t="s">
        <v>135</v>
      </c>
      <c r="B9" s="18" t="s">
        <v>3</v>
      </c>
      <c r="C9" s="18"/>
      <c r="D9" s="1">
        <v>9126</v>
      </c>
      <c r="E9" s="5">
        <v>5.54</v>
      </c>
      <c r="F9" s="1"/>
      <c r="G9" s="5"/>
    </row>
    <row r="10" spans="1:7" ht="12.75">
      <c r="A10" t="s">
        <v>136</v>
      </c>
      <c r="B10" s="18" t="s">
        <v>8</v>
      </c>
      <c r="C10" s="18"/>
      <c r="D10" s="1">
        <v>6487</v>
      </c>
      <c r="E10" s="5">
        <v>3.94</v>
      </c>
      <c r="F10" s="1"/>
      <c r="G10" s="5"/>
    </row>
    <row r="11" spans="1:7" ht="29.25" customHeight="1">
      <c r="A11" s="7" t="s">
        <v>137</v>
      </c>
      <c r="B11" s="23" t="s">
        <v>5</v>
      </c>
      <c r="C11" s="23"/>
      <c r="D11" s="8">
        <v>5533</v>
      </c>
      <c r="E11" s="9">
        <v>3.36</v>
      </c>
      <c r="F11" s="8"/>
      <c r="G11" s="9"/>
    </row>
    <row r="12" spans="1:7" ht="12.75">
      <c r="A12" t="s">
        <v>138</v>
      </c>
      <c r="B12" s="18" t="s">
        <v>9</v>
      </c>
      <c r="C12" s="18"/>
      <c r="D12" s="1">
        <v>3450</v>
      </c>
      <c r="E12" s="5">
        <v>2.1</v>
      </c>
      <c r="F12" s="1"/>
      <c r="G12" s="5"/>
    </row>
    <row r="13" spans="1:7" ht="12.75">
      <c r="A13" t="s">
        <v>139</v>
      </c>
      <c r="B13" s="18" t="s">
        <v>7</v>
      </c>
      <c r="C13" s="18"/>
      <c r="D13" s="1">
        <v>1473</v>
      </c>
      <c r="E13" s="5">
        <v>0.89</v>
      </c>
      <c r="F13" s="1"/>
      <c r="G13" s="5"/>
    </row>
    <row r="14" spans="2:7" ht="12.75">
      <c r="B14" s="18"/>
      <c r="C14" s="18"/>
      <c r="D14" s="1"/>
      <c r="E14" s="5"/>
      <c r="F14" s="1"/>
      <c r="G14" s="5"/>
    </row>
    <row r="15" ht="12.75">
      <c r="D15" s="1"/>
    </row>
    <row r="16" spans="2:3" ht="12.75">
      <c r="B16" s="2"/>
      <c r="C16" s="6" t="s">
        <v>18</v>
      </c>
    </row>
    <row r="17" spans="1:3" ht="12.75">
      <c r="A17" s="2" t="s">
        <v>10</v>
      </c>
      <c r="B17" s="4">
        <v>369407</v>
      </c>
      <c r="C17" s="4"/>
    </row>
    <row r="18" spans="1:3" ht="12.75">
      <c r="A18" s="2" t="s">
        <v>16</v>
      </c>
      <c r="B18" s="4">
        <v>167922</v>
      </c>
      <c r="C18">
        <v>45.46</v>
      </c>
    </row>
    <row r="19" spans="1:3" ht="12.75">
      <c r="A19" s="2" t="s">
        <v>34</v>
      </c>
      <c r="B19" s="4">
        <v>164676</v>
      </c>
      <c r="C19">
        <v>98.07</v>
      </c>
    </row>
    <row r="20" spans="1:3" ht="12.75">
      <c r="A20" s="2" t="s">
        <v>35</v>
      </c>
      <c r="B20" s="4">
        <v>3246</v>
      </c>
      <c r="C20">
        <v>1.93</v>
      </c>
    </row>
    <row r="21" spans="1:2" ht="12.75">
      <c r="A21" t="s">
        <v>11</v>
      </c>
      <c r="B21" s="4"/>
    </row>
    <row r="22" spans="1:3" ht="12.75">
      <c r="A22" s="2" t="s">
        <v>17</v>
      </c>
      <c r="B22" s="4">
        <v>2816</v>
      </c>
      <c r="C22">
        <v>1.68</v>
      </c>
    </row>
    <row r="23" spans="1:2" ht="12.75">
      <c r="A23" s="2"/>
      <c r="B23" s="4"/>
    </row>
    <row r="24" spans="1:5" ht="12.75">
      <c r="A24" s="23" t="s">
        <v>12</v>
      </c>
      <c r="B24" s="23"/>
      <c r="C24" s="23"/>
      <c r="D24" s="23"/>
      <c r="E24" s="23"/>
    </row>
    <row r="25" spans="1:5" ht="12.75">
      <c r="A25" s="23" t="s">
        <v>13</v>
      </c>
      <c r="B25" s="23"/>
      <c r="C25" s="23"/>
      <c r="D25" s="23"/>
      <c r="E25" s="23"/>
    </row>
    <row r="27" spans="1:6" ht="12.75">
      <c r="A27" s="20" t="s">
        <v>68</v>
      </c>
      <c r="B27" s="20"/>
      <c r="C27" s="20"/>
      <c r="D27" s="20"/>
      <c r="E27" s="20"/>
      <c r="F27" s="20"/>
    </row>
    <row r="29" spans="1:3" ht="12.75">
      <c r="A29" s="2" t="s">
        <v>15</v>
      </c>
      <c r="B29" s="2" t="s">
        <v>31</v>
      </c>
      <c r="C29" s="2" t="s">
        <v>43</v>
      </c>
    </row>
    <row r="30" spans="1:3" ht="12.75">
      <c r="A30" t="s">
        <v>0</v>
      </c>
      <c r="B30" s="1">
        <v>67603</v>
      </c>
      <c r="C30" s="3">
        <f>B30/165330*100</f>
        <v>40.88973568015484</v>
      </c>
    </row>
    <row r="31" spans="1:3" ht="12.75">
      <c r="A31" t="s">
        <v>1</v>
      </c>
      <c r="B31" s="1">
        <v>36785</v>
      </c>
      <c r="C31" s="3">
        <f aca="true" t="shared" si="0" ref="C31:C43">B31/165330*100</f>
        <v>22.24944051291357</v>
      </c>
    </row>
    <row r="32" spans="1:3" ht="12.75">
      <c r="A32" t="s">
        <v>4</v>
      </c>
      <c r="B32" s="1">
        <v>18973</v>
      </c>
      <c r="C32" s="3">
        <f t="shared" si="0"/>
        <v>11.475836206375128</v>
      </c>
    </row>
    <row r="33" spans="1:3" ht="12.75">
      <c r="A33" t="s">
        <v>2</v>
      </c>
      <c r="B33" s="1">
        <v>10810</v>
      </c>
      <c r="C33" s="3">
        <f t="shared" si="0"/>
        <v>6.538438274965221</v>
      </c>
    </row>
    <row r="34" spans="1:3" ht="12.75">
      <c r="A34" t="s">
        <v>3</v>
      </c>
      <c r="B34" s="1">
        <v>7747</v>
      </c>
      <c r="C34" s="3">
        <f t="shared" si="0"/>
        <v>4.685779955241033</v>
      </c>
    </row>
    <row r="35" spans="1:3" ht="12.75">
      <c r="A35" t="s">
        <v>6</v>
      </c>
      <c r="B35" s="1">
        <v>6298</v>
      </c>
      <c r="C35" s="3">
        <f t="shared" si="0"/>
        <v>3.809350994979738</v>
      </c>
    </row>
    <row r="36" spans="1:3" ht="12.75">
      <c r="A36" t="s">
        <v>40</v>
      </c>
      <c r="B36" s="1">
        <v>5358</v>
      </c>
      <c r="C36" s="3">
        <f t="shared" si="0"/>
        <v>3.2407911449827616</v>
      </c>
    </row>
    <row r="37" spans="1:3" ht="12.75">
      <c r="A37" t="s">
        <v>39</v>
      </c>
      <c r="B37" s="1">
        <v>3846</v>
      </c>
      <c r="C37" s="3">
        <f t="shared" si="0"/>
        <v>2.3262565777535835</v>
      </c>
    </row>
    <row r="38" spans="1:3" ht="12.75">
      <c r="A38" t="s">
        <v>37</v>
      </c>
      <c r="B38" s="1">
        <v>3622</v>
      </c>
      <c r="C38" s="3">
        <f t="shared" si="0"/>
        <v>2.190769975201113</v>
      </c>
    </row>
    <row r="39" spans="1:3" ht="12.75">
      <c r="A39" t="s">
        <v>8</v>
      </c>
      <c r="B39" s="1">
        <v>2577</v>
      </c>
      <c r="C39" s="3">
        <f t="shared" si="0"/>
        <v>1.5587007802576665</v>
      </c>
    </row>
    <row r="40" spans="1:3" ht="12.75">
      <c r="A40" t="s">
        <v>7</v>
      </c>
      <c r="B40" s="1">
        <v>813</v>
      </c>
      <c r="C40" s="3">
        <f t="shared" si="0"/>
        <v>0.4917437851569588</v>
      </c>
    </row>
    <row r="41" spans="1:3" ht="12.75">
      <c r="A41" t="s">
        <v>9</v>
      </c>
      <c r="B41" s="1">
        <v>386</v>
      </c>
      <c r="C41" s="3">
        <f t="shared" si="0"/>
        <v>0.23347244904131131</v>
      </c>
    </row>
    <row r="42" spans="1:3" ht="12.75">
      <c r="A42" t="s">
        <v>41</v>
      </c>
      <c r="B42" s="1">
        <v>337</v>
      </c>
      <c r="C42" s="3">
        <f t="shared" si="0"/>
        <v>0.20383475473295834</v>
      </c>
    </row>
    <row r="43" spans="1:3" ht="12.75">
      <c r="A43" t="s">
        <v>42</v>
      </c>
      <c r="B43" s="1">
        <v>175</v>
      </c>
      <c r="C43" s="3">
        <f t="shared" si="0"/>
        <v>0.10584890824411781</v>
      </c>
    </row>
    <row r="44" ht="12.75">
      <c r="B44" s="1"/>
    </row>
    <row r="46" spans="2:3" ht="12.75">
      <c r="B46" s="2"/>
      <c r="C46" s="2" t="s">
        <v>18</v>
      </c>
    </row>
    <row r="47" spans="1:3" ht="12.75">
      <c r="A47" s="2" t="s">
        <v>10</v>
      </c>
      <c r="B47" s="4">
        <v>369407</v>
      </c>
      <c r="C47" s="4"/>
    </row>
    <row r="48" spans="1:3" ht="12.75">
      <c r="A48" s="2" t="s">
        <v>16</v>
      </c>
      <c r="B48" s="4">
        <v>167924</v>
      </c>
      <c r="C48" s="3">
        <f>B48/B47*100</f>
        <v>45.457720075688876</v>
      </c>
    </row>
    <row r="49" spans="1:3" ht="12.75">
      <c r="A49" s="2" t="s">
        <v>34</v>
      </c>
      <c r="B49" s="4">
        <v>165330</v>
      </c>
      <c r="C49" s="3">
        <f>B49/B48*100</f>
        <v>98.45525356708987</v>
      </c>
    </row>
    <row r="50" spans="1:3" ht="12.75">
      <c r="A50" s="2" t="s">
        <v>35</v>
      </c>
      <c r="B50" s="4">
        <v>2594</v>
      </c>
      <c r="C50" s="3">
        <f>B50/B48*100</f>
        <v>1.544746432910126</v>
      </c>
    </row>
    <row r="51" spans="1:3" ht="12.75">
      <c r="A51" t="s">
        <v>11</v>
      </c>
      <c r="B51" s="4"/>
      <c r="C51" s="3"/>
    </row>
    <row r="52" spans="1:3" ht="12.75">
      <c r="A52" s="2" t="s">
        <v>17</v>
      </c>
      <c r="B52" s="4">
        <v>2107</v>
      </c>
      <c r="C52" s="3">
        <f>B52/B48*100</f>
        <v>1.2547342845572997</v>
      </c>
    </row>
    <row r="53" spans="1:2" ht="12.75">
      <c r="A53" s="2"/>
      <c r="B53" s="4"/>
    </row>
    <row r="54" spans="1:5" ht="12.75">
      <c r="A54" s="23" t="s">
        <v>12</v>
      </c>
      <c r="B54" s="23"/>
      <c r="C54" s="23"/>
      <c r="D54" s="23"/>
      <c r="E54" s="23"/>
    </row>
    <row r="55" spans="1:5" ht="12.75">
      <c r="A55" s="23" t="s">
        <v>13</v>
      </c>
      <c r="B55" s="23"/>
      <c r="C55" s="23"/>
      <c r="D55" s="23"/>
      <c r="E55" s="23"/>
    </row>
  </sheetData>
  <mergeCells count="19">
    <mergeCell ref="A55:E55"/>
    <mergeCell ref="B9:C9"/>
    <mergeCell ref="B10:C10"/>
    <mergeCell ref="B12:C12"/>
    <mergeCell ref="B14:C14"/>
    <mergeCell ref="B13:C13"/>
    <mergeCell ref="A24:E24"/>
    <mergeCell ref="A25:E25"/>
    <mergeCell ref="A27:F27"/>
    <mergeCell ref="A1:F1"/>
    <mergeCell ref="A2:F2"/>
    <mergeCell ref="A3:F3"/>
    <mergeCell ref="A54:E54"/>
    <mergeCell ref="B4:C4"/>
    <mergeCell ref="B6:C6"/>
    <mergeCell ref="B5:C5"/>
    <mergeCell ref="B11:C11"/>
    <mergeCell ref="B7:C7"/>
    <mergeCell ref="B8:C8"/>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I55"/>
  <sheetViews>
    <sheetView workbookViewId="0" topLeftCell="A1">
      <selection activeCell="A2" sqref="A2:IV2"/>
    </sheetView>
  </sheetViews>
  <sheetFormatPr defaultColWidth="9.140625" defaultRowHeight="12.75"/>
  <cols>
    <col min="1" max="1" width="27.57421875" style="0" customWidth="1"/>
    <col min="2" max="2" width="13.8515625" style="0" customWidth="1"/>
    <col min="3" max="3" width="14.7109375" style="0" customWidth="1"/>
    <col min="4" max="4" width="6.57421875" style="0" bestFit="1" customWidth="1"/>
    <col min="5" max="5" width="8.00390625" style="0" bestFit="1" customWidth="1"/>
    <col min="6" max="6" width="8.28125" style="0" bestFit="1" customWidth="1"/>
    <col min="7" max="7" width="12.8515625" style="0" bestFit="1" customWidth="1"/>
    <col min="8" max="8" width="10.8515625" style="0" bestFit="1" customWidth="1"/>
  </cols>
  <sheetData>
    <row r="1" spans="1:6" ht="19.5" customHeight="1">
      <c r="A1" s="19" t="s">
        <v>19</v>
      </c>
      <c r="B1" s="19"/>
      <c r="C1" s="19"/>
      <c r="D1" s="19"/>
      <c r="E1" s="19"/>
      <c r="F1" s="19"/>
    </row>
    <row r="2" spans="1:6" ht="12.75">
      <c r="A2" s="20" t="s">
        <v>69</v>
      </c>
      <c r="B2" s="20"/>
      <c r="C2" s="20"/>
      <c r="D2" s="20"/>
      <c r="E2" s="20"/>
      <c r="F2" s="20"/>
    </row>
    <row r="3" spans="1:6" ht="12.75">
      <c r="A3" s="21"/>
      <c r="B3" s="21"/>
      <c r="C3" s="21"/>
      <c r="D3" s="21"/>
      <c r="E3" s="21"/>
      <c r="F3" s="21"/>
    </row>
    <row r="4" spans="1:8" ht="12.75">
      <c r="A4" s="2" t="s">
        <v>14</v>
      </c>
      <c r="B4" s="22" t="s">
        <v>15</v>
      </c>
      <c r="C4" s="22"/>
      <c r="D4" s="2" t="s">
        <v>31</v>
      </c>
      <c r="E4" s="2" t="s">
        <v>32</v>
      </c>
      <c r="F4" s="2" t="s">
        <v>33</v>
      </c>
      <c r="G4" s="2"/>
      <c r="H4" s="2"/>
    </row>
    <row r="5" spans="1:9" ht="12.75">
      <c r="A5" t="s">
        <v>142</v>
      </c>
      <c r="B5" s="18" t="s">
        <v>1</v>
      </c>
      <c r="C5" s="18"/>
      <c r="D5" s="1">
        <v>60601</v>
      </c>
      <c r="E5" s="5">
        <v>37.16</v>
      </c>
      <c r="F5" s="1">
        <v>23648</v>
      </c>
      <c r="G5" s="5"/>
      <c r="H5" s="1"/>
      <c r="I5" s="1"/>
    </row>
    <row r="6" spans="1:8" ht="12.75">
      <c r="A6" t="s">
        <v>143</v>
      </c>
      <c r="B6" s="18" t="s">
        <v>2</v>
      </c>
      <c r="C6" s="18"/>
      <c r="D6" s="1">
        <v>36953</v>
      </c>
      <c r="E6" s="5">
        <v>22.66</v>
      </c>
      <c r="F6" s="1"/>
      <c r="G6" s="5"/>
      <c r="H6" s="1"/>
    </row>
    <row r="7" spans="1:7" ht="12.75">
      <c r="A7" t="s">
        <v>144</v>
      </c>
      <c r="B7" s="18" t="s">
        <v>0</v>
      </c>
      <c r="C7" s="18"/>
      <c r="D7" s="1">
        <v>32835</v>
      </c>
      <c r="E7" s="5">
        <v>20.13</v>
      </c>
      <c r="F7" s="1"/>
      <c r="G7" s="5"/>
    </row>
    <row r="8" spans="1:7" ht="12.75">
      <c r="A8" t="s">
        <v>145</v>
      </c>
      <c r="B8" s="18" t="s">
        <v>3</v>
      </c>
      <c r="C8" s="18"/>
      <c r="D8" s="1">
        <v>18011</v>
      </c>
      <c r="E8" s="5">
        <v>11.04</v>
      </c>
      <c r="F8" s="1"/>
      <c r="G8" s="5"/>
    </row>
    <row r="9" spans="1:7" ht="27" customHeight="1">
      <c r="A9" s="7" t="s">
        <v>146</v>
      </c>
      <c r="B9" s="23" t="s">
        <v>5</v>
      </c>
      <c r="C9" s="23"/>
      <c r="D9" s="8">
        <v>4432</v>
      </c>
      <c r="E9" s="9">
        <v>2.72</v>
      </c>
      <c r="F9" s="8"/>
      <c r="G9" s="9"/>
    </row>
    <row r="10" spans="1:7" ht="12.75">
      <c r="A10" t="s">
        <v>147</v>
      </c>
      <c r="B10" s="18" t="s">
        <v>6</v>
      </c>
      <c r="C10" s="18"/>
      <c r="D10" s="1">
        <v>3012</v>
      </c>
      <c r="E10" s="5">
        <v>1.85</v>
      </c>
      <c r="F10" s="1"/>
      <c r="G10" s="5"/>
    </row>
    <row r="11" spans="1:7" ht="12.75">
      <c r="A11" t="s">
        <v>148</v>
      </c>
      <c r="B11" s="18" t="s">
        <v>7</v>
      </c>
      <c r="C11" s="18"/>
      <c r="D11" s="1">
        <v>1956</v>
      </c>
      <c r="E11" s="5">
        <v>1.2</v>
      </c>
      <c r="F11" s="1"/>
      <c r="G11" s="5"/>
    </row>
    <row r="12" spans="1:7" ht="12.75">
      <c r="A12" t="s">
        <v>149</v>
      </c>
      <c r="B12" s="18" t="s">
        <v>8</v>
      </c>
      <c r="C12" s="18"/>
      <c r="D12" s="1">
        <v>1867</v>
      </c>
      <c r="E12" s="5">
        <v>1.14</v>
      </c>
      <c r="F12" s="1"/>
      <c r="G12" s="5"/>
    </row>
    <row r="13" spans="1:7" ht="12.75">
      <c r="A13" t="s">
        <v>150</v>
      </c>
      <c r="B13" s="18" t="s">
        <v>140</v>
      </c>
      <c r="C13" s="18"/>
      <c r="D13" s="1">
        <v>1828</v>
      </c>
      <c r="E13" s="5">
        <v>1.12</v>
      </c>
      <c r="F13" s="1"/>
      <c r="G13" s="5"/>
    </row>
    <row r="14" spans="1:7" ht="12.75">
      <c r="A14" t="s">
        <v>151</v>
      </c>
      <c r="B14" s="18" t="s">
        <v>141</v>
      </c>
      <c r="C14" s="18"/>
      <c r="D14" s="1">
        <v>1588</v>
      </c>
      <c r="E14" s="5">
        <v>0.97</v>
      </c>
      <c r="F14" s="1"/>
      <c r="G14" s="5"/>
    </row>
    <row r="15" ht="12.75">
      <c r="D15" s="1"/>
    </row>
    <row r="16" spans="2:3" ht="12.75">
      <c r="B16" s="2"/>
      <c r="C16" s="6" t="s">
        <v>18</v>
      </c>
    </row>
    <row r="17" spans="1:3" ht="12.75">
      <c r="A17" s="2" t="s">
        <v>10</v>
      </c>
      <c r="B17" s="4">
        <v>395202</v>
      </c>
      <c r="C17" s="4"/>
    </row>
    <row r="18" spans="1:3" ht="12.75">
      <c r="A18" s="2" t="s">
        <v>16</v>
      </c>
      <c r="B18" s="4">
        <v>166328</v>
      </c>
      <c r="C18">
        <v>42.09</v>
      </c>
    </row>
    <row r="19" spans="1:3" ht="12.75">
      <c r="A19" s="2" t="s">
        <v>34</v>
      </c>
      <c r="B19" s="4">
        <v>163083</v>
      </c>
      <c r="C19">
        <v>98.05</v>
      </c>
    </row>
    <row r="20" spans="1:3" ht="12.75">
      <c r="A20" s="2" t="s">
        <v>35</v>
      </c>
      <c r="B20" s="4">
        <v>3245</v>
      </c>
      <c r="C20">
        <v>1.95</v>
      </c>
    </row>
    <row r="21" spans="1:2" ht="12.75">
      <c r="A21" t="s">
        <v>11</v>
      </c>
      <c r="B21" s="4"/>
    </row>
    <row r="22" spans="1:3" ht="12.75">
      <c r="A22" s="2" t="s">
        <v>17</v>
      </c>
      <c r="B22" s="4">
        <v>2584</v>
      </c>
      <c r="C22">
        <v>1.55</v>
      </c>
    </row>
    <row r="23" spans="1:2" ht="12.75">
      <c r="A23" s="2"/>
      <c r="B23" s="4"/>
    </row>
    <row r="24" spans="1:5" ht="12.75">
      <c r="A24" s="23" t="s">
        <v>12</v>
      </c>
      <c r="B24" s="23"/>
      <c r="C24" s="23"/>
      <c r="D24" s="23"/>
      <c r="E24" s="23"/>
    </row>
    <row r="25" spans="1:5" ht="12.75">
      <c r="A25" s="23" t="s">
        <v>13</v>
      </c>
      <c r="B25" s="23"/>
      <c r="C25" s="23"/>
      <c r="D25" s="23"/>
      <c r="E25" s="23"/>
    </row>
    <row r="27" spans="1:6" ht="12.75">
      <c r="A27" s="20" t="s">
        <v>70</v>
      </c>
      <c r="B27" s="20"/>
      <c r="C27" s="20"/>
      <c r="D27" s="20"/>
      <c r="E27" s="20"/>
      <c r="F27" s="20"/>
    </row>
    <row r="29" spans="1:3" ht="12.75">
      <c r="A29" s="2" t="s">
        <v>15</v>
      </c>
      <c r="B29" s="2" t="s">
        <v>31</v>
      </c>
      <c r="C29" s="2" t="s">
        <v>43</v>
      </c>
    </row>
    <row r="30" spans="1:3" ht="12.75">
      <c r="A30" t="s">
        <v>1</v>
      </c>
      <c r="B30" s="1">
        <v>58554</v>
      </c>
      <c r="C30" s="3">
        <f>B30/163762*100</f>
        <v>35.75554768505514</v>
      </c>
    </row>
    <row r="31" spans="1:3" ht="12.75">
      <c r="A31" t="s">
        <v>0</v>
      </c>
      <c r="B31" s="1">
        <v>33466</v>
      </c>
      <c r="C31" s="3">
        <f aca="true" t="shared" si="0" ref="C31:C43">B31/163762*100</f>
        <v>20.435754326400506</v>
      </c>
    </row>
    <row r="32" spans="1:3" ht="12.75">
      <c r="A32" t="s">
        <v>2</v>
      </c>
      <c r="B32" s="1">
        <v>28071</v>
      </c>
      <c r="C32" s="3">
        <f t="shared" si="0"/>
        <v>17.141339260634336</v>
      </c>
    </row>
    <row r="33" spans="1:3" ht="12.75">
      <c r="A33" t="s">
        <v>3</v>
      </c>
      <c r="B33" s="1">
        <v>20711</v>
      </c>
      <c r="C33" s="3">
        <f t="shared" si="0"/>
        <v>12.647012127355554</v>
      </c>
    </row>
    <row r="34" spans="1:3" ht="12.75">
      <c r="A34" t="s">
        <v>4</v>
      </c>
      <c r="B34" s="1">
        <v>4945</v>
      </c>
      <c r="C34" s="3">
        <f t="shared" si="0"/>
        <v>3.019626042671682</v>
      </c>
    </row>
    <row r="35" spans="1:3" ht="12.75">
      <c r="A35" t="s">
        <v>40</v>
      </c>
      <c r="B35" s="1">
        <v>4823</v>
      </c>
      <c r="C35" s="3">
        <f t="shared" si="0"/>
        <v>2.945127685299398</v>
      </c>
    </row>
    <row r="36" spans="1:3" ht="12.75">
      <c r="A36" t="s">
        <v>39</v>
      </c>
      <c r="B36" s="1">
        <v>4603</v>
      </c>
      <c r="C36" s="3">
        <f t="shared" si="0"/>
        <v>2.810786385119869</v>
      </c>
    </row>
    <row r="37" spans="1:3" ht="12.75">
      <c r="A37" t="s">
        <v>37</v>
      </c>
      <c r="B37" s="1">
        <v>2910</v>
      </c>
      <c r="C37" s="3">
        <f t="shared" si="0"/>
        <v>1.7769690160110405</v>
      </c>
    </row>
    <row r="38" spans="1:3" ht="12.75">
      <c r="A38" t="s">
        <v>7</v>
      </c>
      <c r="B38" s="1">
        <v>1846</v>
      </c>
      <c r="C38" s="3">
        <f t="shared" si="0"/>
        <v>1.1272456369609556</v>
      </c>
    </row>
    <row r="39" spans="1:3" ht="12.75">
      <c r="A39" t="s">
        <v>6</v>
      </c>
      <c r="B39" s="1">
        <v>1757</v>
      </c>
      <c r="C39" s="3">
        <f t="shared" si="0"/>
        <v>1.0728984746156007</v>
      </c>
    </row>
    <row r="40" spans="1:3" ht="12.75">
      <c r="A40" t="s">
        <v>8</v>
      </c>
      <c r="B40" s="1">
        <v>1255</v>
      </c>
      <c r="C40" s="3">
        <f t="shared" si="0"/>
        <v>0.7663560532968576</v>
      </c>
    </row>
    <row r="41" spans="1:3" ht="12.75">
      <c r="A41" t="s">
        <v>41</v>
      </c>
      <c r="B41" s="1">
        <v>499</v>
      </c>
      <c r="C41" s="3">
        <f t="shared" si="0"/>
        <v>0.3047104944981131</v>
      </c>
    </row>
    <row r="42" spans="1:3" ht="12.75">
      <c r="A42" t="s">
        <v>42</v>
      </c>
      <c r="B42" s="1">
        <v>254</v>
      </c>
      <c r="C42" s="3">
        <f t="shared" si="0"/>
        <v>0.15510313748000146</v>
      </c>
    </row>
    <row r="43" spans="1:3" ht="12.75">
      <c r="A43" t="s">
        <v>9</v>
      </c>
      <c r="B43" s="1">
        <v>68</v>
      </c>
      <c r="C43" s="3">
        <f t="shared" si="0"/>
        <v>0.041523674600945276</v>
      </c>
    </row>
    <row r="44" ht="12.75">
      <c r="B44" s="1"/>
    </row>
    <row r="46" spans="2:3" ht="12.75">
      <c r="B46" s="2"/>
      <c r="C46" s="2" t="s">
        <v>18</v>
      </c>
    </row>
    <row r="47" spans="1:3" ht="12.75">
      <c r="A47" s="2" t="s">
        <v>10</v>
      </c>
      <c r="B47" s="4">
        <v>395202</v>
      </c>
      <c r="C47" s="4"/>
    </row>
    <row r="48" spans="1:3" ht="12.75">
      <c r="A48" s="2" t="s">
        <v>16</v>
      </c>
      <c r="B48" s="4">
        <v>166345</v>
      </c>
      <c r="C48" s="3">
        <f>B48/B47*100</f>
        <v>42.09113314203876</v>
      </c>
    </row>
    <row r="49" spans="1:3" ht="12.75">
      <c r="A49" s="2" t="s">
        <v>34</v>
      </c>
      <c r="B49" s="4">
        <v>163762</v>
      </c>
      <c r="C49" s="3">
        <f>B49/B48*100</f>
        <v>98.44720310198683</v>
      </c>
    </row>
    <row r="50" spans="1:3" ht="12.75">
      <c r="A50" s="2" t="s">
        <v>35</v>
      </c>
      <c r="B50" s="4">
        <v>2583</v>
      </c>
      <c r="C50" s="3">
        <f>B50/B48*100</f>
        <v>1.5527968980131654</v>
      </c>
    </row>
    <row r="51" spans="1:3" ht="12.75">
      <c r="A51" t="s">
        <v>11</v>
      </c>
      <c r="B51" s="4"/>
      <c r="C51" s="3"/>
    </row>
    <row r="52" spans="1:3" ht="12.75">
      <c r="A52" s="2" t="s">
        <v>17</v>
      </c>
      <c r="B52" s="4">
        <v>1919</v>
      </c>
      <c r="C52" s="3">
        <f>B52/B48*100</f>
        <v>1.1536264991433465</v>
      </c>
    </row>
    <row r="53" spans="1:2" ht="12.75">
      <c r="A53" s="2"/>
      <c r="B53" s="4"/>
    </row>
    <row r="54" spans="1:5" ht="12.75">
      <c r="A54" s="23" t="s">
        <v>12</v>
      </c>
      <c r="B54" s="23"/>
      <c r="C54" s="23"/>
      <c r="D54" s="23"/>
      <c r="E54" s="23"/>
    </row>
    <row r="55" spans="1:5" ht="12.75">
      <c r="A55" s="23" t="s">
        <v>13</v>
      </c>
      <c r="B55" s="23"/>
      <c r="C55" s="23"/>
      <c r="D55" s="23"/>
      <c r="E55" s="23"/>
    </row>
  </sheetData>
  <mergeCells count="19">
    <mergeCell ref="A55:E55"/>
    <mergeCell ref="B12:C12"/>
    <mergeCell ref="B13:C13"/>
    <mergeCell ref="A25:E25"/>
    <mergeCell ref="A27:F27"/>
    <mergeCell ref="A1:F1"/>
    <mergeCell ref="A2:F2"/>
    <mergeCell ref="A3:F3"/>
    <mergeCell ref="A54:E54"/>
    <mergeCell ref="B4:C4"/>
    <mergeCell ref="B6:C6"/>
    <mergeCell ref="B5:C5"/>
    <mergeCell ref="B9:C9"/>
    <mergeCell ref="B7:C7"/>
    <mergeCell ref="B8:C8"/>
    <mergeCell ref="B11:C11"/>
    <mergeCell ref="B14:C14"/>
    <mergeCell ref="B10:C10"/>
    <mergeCell ref="A24:E2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I53"/>
  <sheetViews>
    <sheetView workbookViewId="0" topLeftCell="A1">
      <selection activeCell="A2" sqref="A2:IV2"/>
    </sheetView>
  </sheetViews>
  <sheetFormatPr defaultColWidth="9.140625" defaultRowHeight="12.75"/>
  <cols>
    <col min="1" max="1" width="27.57421875" style="0" customWidth="1"/>
    <col min="2" max="2" width="13.8515625" style="0" customWidth="1"/>
    <col min="3" max="3" width="14.7109375" style="0" customWidth="1"/>
    <col min="4" max="4" width="6.57421875" style="0" bestFit="1" customWidth="1"/>
    <col min="5" max="5" width="8.00390625" style="0" bestFit="1" customWidth="1"/>
    <col min="6" max="6" width="8.28125" style="0" bestFit="1" customWidth="1"/>
    <col min="7" max="7" width="12.8515625" style="0" bestFit="1" customWidth="1"/>
    <col min="8" max="8" width="10.8515625" style="0" bestFit="1" customWidth="1"/>
  </cols>
  <sheetData>
    <row r="1" spans="1:6" ht="19.5" customHeight="1">
      <c r="A1" s="19" t="s">
        <v>19</v>
      </c>
      <c r="B1" s="19"/>
      <c r="C1" s="19"/>
      <c r="D1" s="19"/>
      <c r="E1" s="19"/>
      <c r="F1" s="19"/>
    </row>
    <row r="2" spans="1:6" ht="12.75">
      <c r="A2" s="20" t="s">
        <v>71</v>
      </c>
      <c r="B2" s="20"/>
      <c r="C2" s="20"/>
      <c r="D2" s="20"/>
      <c r="E2" s="20"/>
      <c r="F2" s="20"/>
    </row>
    <row r="3" spans="1:6" ht="12.75">
      <c r="A3" s="21"/>
      <c r="B3" s="21"/>
      <c r="C3" s="21"/>
      <c r="D3" s="21"/>
      <c r="E3" s="21"/>
      <c r="F3" s="21"/>
    </row>
    <row r="4" spans="1:8" ht="12.75">
      <c r="A4" s="2" t="s">
        <v>14</v>
      </c>
      <c r="B4" s="22" t="s">
        <v>15</v>
      </c>
      <c r="C4" s="22"/>
      <c r="D4" s="2" t="s">
        <v>31</v>
      </c>
      <c r="E4" s="2" t="s">
        <v>32</v>
      </c>
      <c r="F4" s="2" t="s">
        <v>33</v>
      </c>
      <c r="G4" s="2"/>
      <c r="H4" s="2"/>
    </row>
    <row r="5" spans="1:9" ht="12.75">
      <c r="A5" t="s">
        <v>152</v>
      </c>
      <c r="B5" s="18" t="s">
        <v>0</v>
      </c>
      <c r="C5" s="18"/>
      <c r="D5" s="1">
        <v>75103</v>
      </c>
      <c r="E5" s="5">
        <v>44.85</v>
      </c>
      <c r="F5" s="1">
        <v>26293</v>
      </c>
      <c r="G5" s="5"/>
      <c r="H5" s="1"/>
      <c r="I5" s="1"/>
    </row>
    <row r="6" spans="1:8" ht="12.75">
      <c r="A6" t="s">
        <v>153</v>
      </c>
      <c r="B6" s="18" t="s">
        <v>1</v>
      </c>
      <c r="C6" s="18"/>
      <c r="D6" s="1">
        <v>48810</v>
      </c>
      <c r="E6" s="5">
        <v>29.15</v>
      </c>
      <c r="F6" s="1"/>
      <c r="G6" s="5"/>
      <c r="H6" s="1"/>
    </row>
    <row r="7" spans="1:7" ht="12.75">
      <c r="A7" t="s">
        <v>154</v>
      </c>
      <c r="B7" s="18" t="s">
        <v>2</v>
      </c>
      <c r="C7" s="18"/>
      <c r="D7" s="1">
        <v>17187</v>
      </c>
      <c r="E7" s="5">
        <v>10.26</v>
      </c>
      <c r="F7" s="1"/>
      <c r="G7" s="5"/>
    </row>
    <row r="8" spans="1:7" ht="12.75">
      <c r="A8" t="s">
        <v>155</v>
      </c>
      <c r="B8" s="18" t="s">
        <v>3</v>
      </c>
      <c r="C8" s="18"/>
      <c r="D8" s="1">
        <v>14124</v>
      </c>
      <c r="E8" s="5">
        <v>8.44</v>
      </c>
      <c r="F8" s="1"/>
      <c r="G8" s="5"/>
    </row>
    <row r="9" spans="1:7" ht="12.75">
      <c r="A9" t="s">
        <v>156</v>
      </c>
      <c r="B9" s="18" t="s">
        <v>6</v>
      </c>
      <c r="C9" s="18"/>
      <c r="D9" s="1">
        <v>4286</v>
      </c>
      <c r="E9" s="5">
        <v>2.56</v>
      </c>
      <c r="F9" s="1"/>
      <c r="G9" s="5"/>
    </row>
    <row r="10" spans="1:7" ht="29.25" customHeight="1">
      <c r="A10" s="7" t="s">
        <v>157</v>
      </c>
      <c r="B10" s="23" t="s">
        <v>5</v>
      </c>
      <c r="C10" s="23"/>
      <c r="D10" s="8">
        <v>4053</v>
      </c>
      <c r="E10" s="9">
        <v>2.42</v>
      </c>
      <c r="F10" s="8"/>
      <c r="G10" s="9"/>
    </row>
    <row r="11" spans="1:7" ht="12.75">
      <c r="A11" t="s">
        <v>158</v>
      </c>
      <c r="B11" s="18" t="s">
        <v>8</v>
      </c>
      <c r="C11" s="18"/>
      <c r="D11" s="1">
        <v>2160</v>
      </c>
      <c r="E11" s="5">
        <v>1.29</v>
      </c>
      <c r="F11" s="1"/>
      <c r="G11" s="5"/>
    </row>
    <row r="12" spans="1:7" ht="12.75">
      <c r="A12" t="s">
        <v>159</v>
      </c>
      <c r="B12" s="18" t="s">
        <v>7</v>
      </c>
      <c r="C12" s="18"/>
      <c r="D12" s="1">
        <v>1714</v>
      </c>
      <c r="E12" s="5">
        <v>1.02</v>
      </c>
      <c r="F12" s="1"/>
      <c r="G12" s="5"/>
    </row>
    <row r="13" ht="12.75">
      <c r="D13" s="1"/>
    </row>
    <row r="14" spans="2:3" ht="12.75">
      <c r="B14" s="2"/>
      <c r="C14" s="6" t="s">
        <v>18</v>
      </c>
    </row>
    <row r="15" spans="1:3" ht="12.75">
      <c r="A15" s="2" t="s">
        <v>10</v>
      </c>
      <c r="B15" s="4">
        <v>362542</v>
      </c>
      <c r="C15" s="4"/>
    </row>
    <row r="16" spans="1:3" ht="12.75">
      <c r="A16" s="2" t="s">
        <v>16</v>
      </c>
      <c r="B16" s="4">
        <v>170962</v>
      </c>
      <c r="C16">
        <v>47.16</v>
      </c>
    </row>
    <row r="17" spans="1:3" ht="12.75">
      <c r="A17" s="2" t="s">
        <v>34</v>
      </c>
      <c r="B17" s="4">
        <v>167437</v>
      </c>
      <c r="C17">
        <v>97.94</v>
      </c>
    </row>
    <row r="18" spans="1:3" ht="12.75">
      <c r="A18" s="2" t="s">
        <v>35</v>
      </c>
      <c r="B18" s="4">
        <v>3525</v>
      </c>
      <c r="C18">
        <v>2.06</v>
      </c>
    </row>
    <row r="19" spans="1:2" ht="12.75">
      <c r="A19" t="s">
        <v>11</v>
      </c>
      <c r="B19" s="4"/>
    </row>
    <row r="20" spans="1:3" ht="12.75">
      <c r="A20" s="2" t="s">
        <v>17</v>
      </c>
      <c r="B20" s="4">
        <v>3124</v>
      </c>
      <c r="C20">
        <v>1.83</v>
      </c>
    </row>
    <row r="21" spans="1:2" ht="12.75">
      <c r="A21" s="2"/>
      <c r="B21" s="4"/>
    </row>
    <row r="22" spans="1:5" ht="12.75">
      <c r="A22" s="23" t="s">
        <v>12</v>
      </c>
      <c r="B22" s="23"/>
      <c r="C22" s="23"/>
      <c r="D22" s="23"/>
      <c r="E22" s="23"/>
    </row>
    <row r="23" spans="1:5" ht="12.75">
      <c r="A23" s="23" t="s">
        <v>13</v>
      </c>
      <c r="B23" s="23"/>
      <c r="C23" s="23"/>
      <c r="D23" s="23"/>
      <c r="E23" s="23"/>
    </row>
    <row r="25" spans="1:6" ht="12.75">
      <c r="A25" s="20" t="s">
        <v>72</v>
      </c>
      <c r="B25" s="20"/>
      <c r="C25" s="20"/>
      <c r="D25" s="20"/>
      <c r="E25" s="20"/>
      <c r="F25" s="20"/>
    </row>
    <row r="27" spans="1:3" ht="12.75">
      <c r="A27" s="2" t="s">
        <v>15</v>
      </c>
      <c r="B27" s="2" t="s">
        <v>31</v>
      </c>
      <c r="C27" s="2" t="s">
        <v>43</v>
      </c>
    </row>
    <row r="28" spans="1:3" ht="12.75">
      <c r="A28" t="s">
        <v>0</v>
      </c>
      <c r="B28" s="1">
        <v>68075</v>
      </c>
      <c r="C28" s="3">
        <f>B28/167942*100</f>
        <v>40.53482749997023</v>
      </c>
    </row>
    <row r="29" spans="1:3" ht="12.75">
      <c r="A29" t="s">
        <v>1</v>
      </c>
      <c r="B29" s="1">
        <v>45675</v>
      </c>
      <c r="C29" s="3">
        <f aca="true" t="shared" si="0" ref="C29:C41">B29/167942*100</f>
        <v>27.19688940229365</v>
      </c>
    </row>
    <row r="30" spans="1:3" ht="12.75">
      <c r="A30" t="s">
        <v>2</v>
      </c>
      <c r="B30" s="1">
        <v>16285</v>
      </c>
      <c r="C30" s="3">
        <f t="shared" si="0"/>
        <v>9.696800085743888</v>
      </c>
    </row>
    <row r="31" spans="1:3" ht="12.75">
      <c r="A31" t="s">
        <v>3</v>
      </c>
      <c r="B31" s="1">
        <v>15859</v>
      </c>
      <c r="C31" s="3">
        <f t="shared" si="0"/>
        <v>9.443141084422004</v>
      </c>
    </row>
    <row r="32" spans="1:3" ht="12.75">
      <c r="A32" t="s">
        <v>4</v>
      </c>
      <c r="B32" s="1">
        <v>5437</v>
      </c>
      <c r="C32" s="3">
        <f t="shared" si="0"/>
        <v>3.2374272070119448</v>
      </c>
    </row>
    <row r="33" spans="1:3" ht="12.75">
      <c r="A33" t="s">
        <v>40</v>
      </c>
      <c r="B33" s="1">
        <v>4427</v>
      </c>
      <c r="C33" s="3">
        <f t="shared" si="0"/>
        <v>2.6360291052863487</v>
      </c>
    </row>
    <row r="34" spans="1:3" ht="12.75">
      <c r="A34" t="s">
        <v>39</v>
      </c>
      <c r="B34" s="1">
        <v>4049</v>
      </c>
      <c r="C34" s="3">
        <f t="shared" si="0"/>
        <v>2.4109513998880567</v>
      </c>
    </row>
    <row r="35" spans="1:3" ht="12.75">
      <c r="A35" t="s">
        <v>37</v>
      </c>
      <c r="B35" s="1">
        <v>2445</v>
      </c>
      <c r="C35" s="3">
        <f t="shared" si="0"/>
        <v>1.4558597611080015</v>
      </c>
    </row>
    <row r="36" spans="1:3" ht="12.75">
      <c r="A36" t="s">
        <v>6</v>
      </c>
      <c r="B36" s="1">
        <v>2143</v>
      </c>
      <c r="C36" s="3">
        <f t="shared" si="0"/>
        <v>1.2760357742553976</v>
      </c>
    </row>
    <row r="37" spans="1:3" ht="12.75">
      <c r="A37" t="s">
        <v>8</v>
      </c>
      <c r="B37" s="1">
        <v>1351</v>
      </c>
      <c r="C37" s="3">
        <f t="shared" si="0"/>
        <v>0.8044443915161187</v>
      </c>
    </row>
    <row r="38" spans="1:3" ht="12.75">
      <c r="A38" t="s">
        <v>7</v>
      </c>
      <c r="B38" s="1">
        <v>1251</v>
      </c>
      <c r="C38" s="3">
        <f t="shared" si="0"/>
        <v>0.744900025008634</v>
      </c>
    </row>
    <row r="39" spans="1:3" ht="12.75">
      <c r="A39" t="s">
        <v>9</v>
      </c>
      <c r="B39" s="1">
        <v>409</v>
      </c>
      <c r="C39" s="3">
        <f t="shared" si="0"/>
        <v>0.24353645901561252</v>
      </c>
    </row>
    <row r="40" spans="1:3" ht="12.75">
      <c r="A40" t="s">
        <v>41</v>
      </c>
      <c r="B40" s="1">
        <v>349</v>
      </c>
      <c r="C40" s="3">
        <f t="shared" si="0"/>
        <v>0.20780983911112166</v>
      </c>
    </row>
    <row r="41" spans="1:3" ht="12.75">
      <c r="A41" t="s">
        <v>42</v>
      </c>
      <c r="B41" s="1">
        <v>187</v>
      </c>
      <c r="C41" s="3">
        <f t="shared" si="0"/>
        <v>0.11134796536899645</v>
      </c>
    </row>
    <row r="42" ht="12.75">
      <c r="B42" s="1"/>
    </row>
    <row r="44" spans="2:3" ht="12.75">
      <c r="B44" s="2"/>
      <c r="C44" s="2" t="s">
        <v>18</v>
      </c>
    </row>
    <row r="45" spans="1:3" ht="12.75">
      <c r="A45" s="2" t="s">
        <v>10</v>
      </c>
      <c r="B45" s="1">
        <v>362542</v>
      </c>
      <c r="C45" s="4"/>
    </row>
    <row r="46" spans="1:3" ht="12.75">
      <c r="A46" s="2" t="s">
        <v>16</v>
      </c>
      <c r="B46" s="1">
        <v>170841</v>
      </c>
      <c r="C46" s="3">
        <f>B46/B45*100</f>
        <v>47.123091945209104</v>
      </c>
    </row>
    <row r="47" spans="1:3" ht="12.75">
      <c r="A47" s="2" t="s">
        <v>34</v>
      </c>
      <c r="B47" s="1">
        <v>167942</v>
      </c>
      <c r="C47" s="3">
        <f>B47/B46*100</f>
        <v>98.30310054378047</v>
      </c>
    </row>
    <row r="48" spans="1:3" ht="12.75">
      <c r="A48" s="2" t="s">
        <v>35</v>
      </c>
      <c r="B48" s="1">
        <v>2899</v>
      </c>
      <c r="C48" s="3">
        <f>B48/B46*100</f>
        <v>1.6968994562195256</v>
      </c>
    </row>
    <row r="49" spans="1:3" ht="12.75">
      <c r="A49" t="s">
        <v>11</v>
      </c>
      <c r="B49" s="1"/>
      <c r="C49" s="3"/>
    </row>
    <row r="50" spans="1:3" ht="12.75">
      <c r="A50" s="2" t="s">
        <v>17</v>
      </c>
      <c r="B50" s="1">
        <v>2478</v>
      </c>
      <c r="C50" s="3">
        <f>B50/B46*100</f>
        <v>1.4504714910355243</v>
      </c>
    </row>
    <row r="51" spans="1:2" ht="12.75">
      <c r="A51" s="2"/>
      <c r="B51" s="4"/>
    </row>
    <row r="52" spans="1:5" ht="12.75">
      <c r="A52" s="23" t="s">
        <v>12</v>
      </c>
      <c r="B52" s="23"/>
      <c r="C52" s="23"/>
      <c r="D52" s="23"/>
      <c r="E52" s="23"/>
    </row>
    <row r="53" spans="1:5" ht="12.75">
      <c r="A53" s="23" t="s">
        <v>13</v>
      </c>
      <c r="B53" s="23"/>
      <c r="C53" s="23"/>
      <c r="D53" s="23"/>
      <c r="E53" s="23"/>
    </row>
  </sheetData>
  <mergeCells count="17">
    <mergeCell ref="A52:E52"/>
    <mergeCell ref="A53:E53"/>
    <mergeCell ref="A1:F1"/>
    <mergeCell ref="A2:F2"/>
    <mergeCell ref="A3:F3"/>
    <mergeCell ref="B4:C4"/>
    <mergeCell ref="B6:C6"/>
    <mergeCell ref="B5:C5"/>
    <mergeCell ref="B8:C8"/>
    <mergeCell ref="A22:E22"/>
    <mergeCell ref="A23:E23"/>
    <mergeCell ref="A25:F25"/>
    <mergeCell ref="B7:C7"/>
    <mergeCell ref="B10:C10"/>
    <mergeCell ref="B9:C9"/>
    <mergeCell ref="B12:C12"/>
    <mergeCell ref="B11:C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I53"/>
  <sheetViews>
    <sheetView workbookViewId="0" topLeftCell="A1">
      <selection activeCell="A2" sqref="A2:IV2"/>
    </sheetView>
  </sheetViews>
  <sheetFormatPr defaultColWidth="9.140625" defaultRowHeight="12.75"/>
  <cols>
    <col min="1" max="1" width="27.57421875" style="0" customWidth="1"/>
    <col min="2" max="2" width="13.8515625" style="0" customWidth="1"/>
    <col min="3" max="3" width="14.7109375" style="0" customWidth="1"/>
    <col min="4" max="4" width="6.57421875" style="0" bestFit="1" customWidth="1"/>
    <col min="5" max="5" width="8.00390625" style="0" bestFit="1" customWidth="1"/>
    <col min="6" max="6" width="8.28125" style="0" bestFit="1" customWidth="1"/>
    <col min="7" max="7" width="12.8515625" style="0" bestFit="1" customWidth="1"/>
    <col min="8" max="8" width="10.8515625" style="0" bestFit="1" customWidth="1"/>
  </cols>
  <sheetData>
    <row r="1" spans="1:9" ht="19.5" customHeight="1">
      <c r="A1" s="25" t="s">
        <v>19</v>
      </c>
      <c r="B1" s="25"/>
      <c r="C1" s="25"/>
      <c r="D1" s="25"/>
      <c r="E1" s="25"/>
      <c r="F1" s="25"/>
      <c r="G1" s="25"/>
      <c r="H1" s="25"/>
      <c r="I1" s="25"/>
    </row>
    <row r="2" spans="1:6" ht="12.75">
      <c r="A2" s="12" t="s">
        <v>160</v>
      </c>
      <c r="B2" s="12"/>
      <c r="C2" s="12"/>
      <c r="D2" s="12"/>
      <c r="E2" s="12"/>
      <c r="F2" s="12"/>
    </row>
    <row r="3" spans="1:6" ht="12.75">
      <c r="A3" s="21"/>
      <c r="B3" s="21"/>
      <c r="C3" s="21"/>
      <c r="D3" s="21"/>
      <c r="E3" s="21"/>
      <c r="F3" s="21"/>
    </row>
    <row r="4" spans="1:8" ht="12.75">
      <c r="A4" s="2" t="s">
        <v>14</v>
      </c>
      <c r="B4" s="22" t="s">
        <v>15</v>
      </c>
      <c r="C4" s="22"/>
      <c r="D4" s="2" t="s">
        <v>31</v>
      </c>
      <c r="E4" s="2" t="s">
        <v>32</v>
      </c>
      <c r="F4" s="2" t="s">
        <v>33</v>
      </c>
      <c r="G4" s="2"/>
      <c r="H4" s="2"/>
    </row>
    <row r="5" spans="1:9" ht="12.75">
      <c r="A5" t="s">
        <v>164</v>
      </c>
      <c r="B5" s="18" t="s">
        <v>1</v>
      </c>
      <c r="C5" s="18"/>
      <c r="D5" s="1">
        <v>73551</v>
      </c>
      <c r="E5" s="5">
        <v>37.95</v>
      </c>
      <c r="F5" s="1">
        <v>28437</v>
      </c>
      <c r="G5" s="5"/>
      <c r="H5" s="1"/>
      <c r="I5" s="1"/>
    </row>
    <row r="6" spans="1:8" ht="12.75">
      <c r="A6" t="s">
        <v>165</v>
      </c>
      <c r="B6" s="18" t="s">
        <v>0</v>
      </c>
      <c r="C6" s="18"/>
      <c r="D6" s="1">
        <v>45114</v>
      </c>
      <c r="E6" s="5">
        <v>23.28</v>
      </c>
      <c r="F6" s="1"/>
      <c r="G6" s="5"/>
      <c r="H6" s="1"/>
    </row>
    <row r="7" spans="1:7" ht="12.75">
      <c r="A7" t="s">
        <v>166</v>
      </c>
      <c r="B7" s="18" t="s">
        <v>2</v>
      </c>
      <c r="C7" s="18"/>
      <c r="D7" s="1">
        <v>28973</v>
      </c>
      <c r="E7" s="5">
        <v>14.95</v>
      </c>
      <c r="F7" s="1"/>
      <c r="G7" s="5"/>
    </row>
    <row r="8" spans="1:7" ht="12.75">
      <c r="A8" t="s">
        <v>167</v>
      </c>
      <c r="B8" s="18" t="s">
        <v>3</v>
      </c>
      <c r="C8" s="18"/>
      <c r="D8" s="1">
        <v>25845</v>
      </c>
      <c r="E8" s="5">
        <v>13.34</v>
      </c>
      <c r="F8" s="1"/>
      <c r="G8" s="5"/>
    </row>
    <row r="9" spans="1:7" ht="12.75">
      <c r="A9" t="s">
        <v>168</v>
      </c>
      <c r="B9" s="18" t="s">
        <v>7</v>
      </c>
      <c r="C9" s="18"/>
      <c r="D9" s="1">
        <v>6019</v>
      </c>
      <c r="E9" s="5">
        <v>3.11</v>
      </c>
      <c r="F9" s="1"/>
      <c r="G9" s="5"/>
    </row>
    <row r="10" spans="1:7" ht="12.75">
      <c r="A10" t="s">
        <v>169</v>
      </c>
      <c r="B10" s="18" t="s">
        <v>6</v>
      </c>
      <c r="C10" s="18"/>
      <c r="D10" s="1">
        <v>5349</v>
      </c>
      <c r="E10" s="5">
        <v>2.76</v>
      </c>
      <c r="F10" s="1"/>
      <c r="G10" s="5"/>
    </row>
    <row r="11" spans="1:7" ht="29.25" customHeight="1">
      <c r="A11" s="7" t="s">
        <v>170</v>
      </c>
      <c r="B11" s="23" t="s">
        <v>5</v>
      </c>
      <c r="C11" s="23"/>
      <c r="D11" s="8">
        <v>5323</v>
      </c>
      <c r="E11" s="9">
        <v>2.75</v>
      </c>
      <c r="F11" s="8"/>
      <c r="G11" s="9"/>
    </row>
    <row r="12" spans="1:7" ht="12.75">
      <c r="A12" t="s">
        <v>171</v>
      </c>
      <c r="B12" s="18" t="s">
        <v>8</v>
      </c>
      <c r="C12" s="18"/>
      <c r="D12" s="1">
        <v>3637</v>
      </c>
      <c r="E12" s="5">
        <v>1.88</v>
      </c>
      <c r="F12" s="1"/>
      <c r="G12" s="5"/>
    </row>
    <row r="13" ht="12.75">
      <c r="D13" s="1"/>
    </row>
    <row r="14" spans="2:3" ht="12.75">
      <c r="B14" s="2"/>
      <c r="C14" s="6" t="s">
        <v>18</v>
      </c>
    </row>
    <row r="15" spans="1:3" ht="12.75">
      <c r="A15" s="2" t="s">
        <v>10</v>
      </c>
      <c r="B15" s="4">
        <v>451787</v>
      </c>
      <c r="C15" s="4"/>
    </row>
    <row r="16" spans="1:3" ht="12.75">
      <c r="A16" s="2" t="s">
        <v>16</v>
      </c>
      <c r="B16" s="4">
        <v>197893</v>
      </c>
      <c r="C16" s="3">
        <v>43.8</v>
      </c>
    </row>
    <row r="17" spans="1:3" ht="12.75">
      <c r="A17" s="2" t="s">
        <v>34</v>
      </c>
      <c r="B17" s="4">
        <v>193811</v>
      </c>
      <c r="C17">
        <v>97.94</v>
      </c>
    </row>
    <row r="18" spans="1:3" ht="12.75">
      <c r="A18" s="2" t="s">
        <v>35</v>
      </c>
      <c r="B18" s="4">
        <v>4082</v>
      </c>
      <c r="C18">
        <v>2.06</v>
      </c>
    </row>
    <row r="19" spans="1:2" ht="12.75">
      <c r="A19" t="s">
        <v>11</v>
      </c>
      <c r="B19" s="4"/>
    </row>
    <row r="20" spans="1:3" ht="12.75">
      <c r="A20" s="2" t="s">
        <v>17</v>
      </c>
      <c r="B20" s="4">
        <v>3424</v>
      </c>
      <c r="C20">
        <v>1.73</v>
      </c>
    </row>
    <row r="21" spans="1:2" ht="12.75">
      <c r="A21" s="2"/>
      <c r="B21" s="4"/>
    </row>
    <row r="22" spans="1:5" ht="12.75">
      <c r="A22" s="23" t="s">
        <v>12</v>
      </c>
      <c r="B22" s="23"/>
      <c r="C22" s="23"/>
      <c r="D22" s="23"/>
      <c r="E22" s="23"/>
    </row>
    <row r="23" spans="1:5" ht="12.75">
      <c r="A23" s="23" t="s">
        <v>13</v>
      </c>
      <c r="B23" s="23"/>
      <c r="C23" s="23"/>
      <c r="D23" s="23"/>
      <c r="E23" s="23"/>
    </row>
    <row r="25" spans="1:6" ht="12.75">
      <c r="A25" s="12" t="s">
        <v>161</v>
      </c>
      <c r="B25" s="12"/>
      <c r="C25" s="12"/>
      <c r="D25" s="12"/>
      <c r="E25" s="12"/>
      <c r="F25" s="12"/>
    </row>
    <row r="27" spans="1:3" ht="12.75">
      <c r="A27" s="2" t="s">
        <v>15</v>
      </c>
      <c r="B27" s="2" t="s">
        <v>31</v>
      </c>
      <c r="C27" s="2" t="s">
        <v>43</v>
      </c>
    </row>
    <row r="28" spans="1:3" ht="12.75">
      <c r="A28" t="s">
        <v>1</v>
      </c>
      <c r="B28" s="1">
        <v>68382</v>
      </c>
      <c r="C28" s="3">
        <f>B28/194476*100</f>
        <v>35.16217939488677</v>
      </c>
    </row>
    <row r="29" spans="1:3" ht="12.75">
      <c r="A29" t="s">
        <v>0</v>
      </c>
      <c r="B29" s="1">
        <v>41973</v>
      </c>
      <c r="C29" s="3">
        <f aca="true" t="shared" si="0" ref="C29:C41">B29/194476*100</f>
        <v>21.582611736152533</v>
      </c>
    </row>
    <row r="30" spans="1:3" ht="12.75">
      <c r="A30" t="s">
        <v>3</v>
      </c>
      <c r="B30" s="1">
        <v>27228</v>
      </c>
      <c r="C30" s="3">
        <f t="shared" si="0"/>
        <v>14.000699315082581</v>
      </c>
    </row>
    <row r="31" spans="1:3" ht="12.75">
      <c r="A31" t="s">
        <v>2</v>
      </c>
      <c r="B31" s="1">
        <v>23563</v>
      </c>
      <c r="C31" s="3">
        <f t="shared" si="0"/>
        <v>12.116148007980419</v>
      </c>
    </row>
    <row r="32" spans="1:3" ht="12.75">
      <c r="A32" t="s">
        <v>4</v>
      </c>
      <c r="B32" s="1">
        <v>7506</v>
      </c>
      <c r="C32" s="3">
        <f t="shared" si="0"/>
        <v>3.8596022131265553</v>
      </c>
    </row>
    <row r="33" spans="1:3" ht="12.75">
      <c r="A33" t="s">
        <v>37</v>
      </c>
      <c r="B33" s="1">
        <v>6333</v>
      </c>
      <c r="C33" s="3">
        <f t="shared" si="0"/>
        <v>3.256442954400543</v>
      </c>
    </row>
    <row r="34" spans="1:3" ht="12.75">
      <c r="A34" t="s">
        <v>40</v>
      </c>
      <c r="B34" s="1">
        <v>5350</v>
      </c>
      <c r="C34" s="3">
        <f t="shared" si="0"/>
        <v>2.750982126329213</v>
      </c>
    </row>
    <row r="35" spans="1:3" ht="12.75">
      <c r="A35" t="s">
        <v>39</v>
      </c>
      <c r="B35" s="1">
        <v>4753</v>
      </c>
      <c r="C35" s="3">
        <f t="shared" si="0"/>
        <v>2.444003373166869</v>
      </c>
    </row>
    <row r="36" spans="1:3" ht="12.75">
      <c r="A36" t="s">
        <v>7</v>
      </c>
      <c r="B36" s="1">
        <v>3379</v>
      </c>
      <c r="C36" s="3">
        <f t="shared" si="0"/>
        <v>1.7374894588535348</v>
      </c>
    </row>
    <row r="37" spans="1:3" ht="12.75">
      <c r="A37" t="s">
        <v>6</v>
      </c>
      <c r="B37" s="1">
        <v>2809</v>
      </c>
      <c r="C37" s="3">
        <f t="shared" si="0"/>
        <v>1.4443941668894877</v>
      </c>
    </row>
    <row r="38" spans="1:3" ht="12.75">
      <c r="A38" t="s">
        <v>8</v>
      </c>
      <c r="B38" s="1">
        <v>1965</v>
      </c>
      <c r="C38" s="3">
        <f t="shared" si="0"/>
        <v>1.0104074538760566</v>
      </c>
    </row>
    <row r="39" spans="1:3" ht="12.75">
      <c r="A39" t="s">
        <v>41</v>
      </c>
      <c r="B39" s="1">
        <v>690</v>
      </c>
      <c r="C39" s="3">
        <f t="shared" si="0"/>
        <v>0.35479956395647794</v>
      </c>
    </row>
    <row r="40" spans="1:3" ht="12.75">
      <c r="A40" t="s">
        <v>42</v>
      </c>
      <c r="B40" s="1">
        <v>341</v>
      </c>
      <c r="C40" s="3">
        <f t="shared" si="0"/>
        <v>0.1753429729118246</v>
      </c>
    </row>
    <row r="41" spans="1:3" ht="12.75">
      <c r="A41" t="s">
        <v>9</v>
      </c>
      <c r="B41" s="1">
        <v>204</v>
      </c>
      <c r="C41" s="3">
        <f t="shared" si="0"/>
        <v>0.1048972623871326</v>
      </c>
    </row>
    <row r="42" ht="12.75">
      <c r="B42" s="1"/>
    </row>
    <row r="44" spans="2:3" ht="12.75">
      <c r="B44" s="2"/>
      <c r="C44" s="2" t="s">
        <v>18</v>
      </c>
    </row>
    <row r="45" spans="1:3" ht="12.75">
      <c r="A45" s="2" t="s">
        <v>10</v>
      </c>
      <c r="B45" s="1">
        <v>451787</v>
      </c>
      <c r="C45" s="4"/>
    </row>
    <row r="46" spans="1:3" ht="12.75">
      <c r="A46" s="2" t="s">
        <v>16</v>
      </c>
      <c r="B46" s="1">
        <v>197901</v>
      </c>
      <c r="C46" s="3">
        <f>B46/B45*100</f>
        <v>43.804049253298565</v>
      </c>
    </row>
    <row r="47" spans="1:3" ht="12.75">
      <c r="A47" s="2" t="s">
        <v>34</v>
      </c>
      <c r="B47" s="1">
        <v>194476</v>
      </c>
      <c r="C47" s="3">
        <f>B47/B46*100</f>
        <v>98.26933668854629</v>
      </c>
    </row>
    <row r="48" spans="1:3" ht="12.75">
      <c r="A48" s="2" t="s">
        <v>35</v>
      </c>
      <c r="B48" s="1">
        <v>3425</v>
      </c>
      <c r="C48" s="3">
        <f>B48/B46*100</f>
        <v>1.7306633114537067</v>
      </c>
    </row>
    <row r="49" spans="1:3" ht="12.75">
      <c r="A49" t="s">
        <v>11</v>
      </c>
      <c r="B49" s="1"/>
      <c r="C49" s="3"/>
    </row>
    <row r="50" spans="1:3" ht="12.75">
      <c r="A50" s="2" t="s">
        <v>17</v>
      </c>
      <c r="B50" s="1">
        <v>2605</v>
      </c>
      <c r="C50" s="3">
        <f>B50/B46*100</f>
        <v>1.3163147230180747</v>
      </c>
    </row>
    <row r="51" spans="1:2" ht="12.75">
      <c r="A51" s="2"/>
      <c r="B51" s="4"/>
    </row>
    <row r="52" spans="1:5" ht="12.75">
      <c r="A52" s="23" t="s">
        <v>12</v>
      </c>
      <c r="B52" s="23"/>
      <c r="C52" s="23"/>
      <c r="D52" s="23"/>
      <c r="E52" s="23"/>
    </row>
    <row r="53" spans="1:5" ht="12.75">
      <c r="A53" s="23" t="s">
        <v>13</v>
      </c>
      <c r="B53" s="23"/>
      <c r="C53" s="23"/>
      <c r="D53" s="23"/>
      <c r="E53" s="23"/>
    </row>
  </sheetData>
  <mergeCells count="15">
    <mergeCell ref="A1:I1"/>
    <mergeCell ref="B6:C6"/>
    <mergeCell ref="B9:C9"/>
    <mergeCell ref="B7:C7"/>
    <mergeCell ref="B8:C8"/>
    <mergeCell ref="A3:F3"/>
    <mergeCell ref="B4:C4"/>
    <mergeCell ref="B5:C5"/>
    <mergeCell ref="B10:C10"/>
    <mergeCell ref="A52:E52"/>
    <mergeCell ref="A53:E53"/>
    <mergeCell ref="A22:E22"/>
    <mergeCell ref="A23:E23"/>
    <mergeCell ref="B11:C11"/>
    <mergeCell ref="B12:C12"/>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54"/>
  <sheetViews>
    <sheetView workbookViewId="0" topLeftCell="A1">
      <selection activeCell="A2" sqref="A2:IV2"/>
    </sheetView>
  </sheetViews>
  <sheetFormatPr defaultColWidth="9.140625" defaultRowHeight="12.75"/>
  <cols>
    <col min="1" max="1" width="27.57421875" style="0" customWidth="1"/>
    <col min="2" max="2" width="13.8515625" style="0" customWidth="1"/>
    <col min="3" max="3" width="14.7109375" style="0" customWidth="1"/>
    <col min="4" max="4" width="6.57421875" style="0" bestFit="1" customWidth="1"/>
    <col min="5" max="5" width="8.00390625" style="0" bestFit="1" customWidth="1"/>
    <col min="6" max="6" width="8.28125" style="0" bestFit="1" customWidth="1"/>
    <col min="7" max="7" width="12.8515625" style="0" bestFit="1" customWidth="1"/>
    <col min="8" max="8" width="10.8515625" style="0" bestFit="1" customWidth="1"/>
  </cols>
  <sheetData>
    <row r="1" spans="1:8" ht="19.5" customHeight="1">
      <c r="A1" s="19" t="s">
        <v>19</v>
      </c>
      <c r="B1" s="19"/>
      <c r="C1" s="19"/>
      <c r="D1" s="19"/>
      <c r="E1" s="19"/>
      <c r="F1" s="19"/>
      <c r="G1" s="19"/>
      <c r="H1" s="19"/>
    </row>
    <row r="2" spans="1:6" ht="12.75">
      <c r="A2" s="12" t="s">
        <v>172</v>
      </c>
      <c r="B2" s="12"/>
      <c r="C2" s="12"/>
      <c r="D2" s="12"/>
      <c r="E2" s="12"/>
      <c r="F2" s="12"/>
    </row>
    <row r="3" spans="1:6" ht="12.75">
      <c r="A3" s="21"/>
      <c r="B3" s="21"/>
      <c r="C3" s="21"/>
      <c r="D3" s="21"/>
      <c r="E3" s="21"/>
      <c r="F3" s="21"/>
    </row>
    <row r="4" spans="1:8" ht="12.75">
      <c r="A4" s="2" t="s">
        <v>14</v>
      </c>
      <c r="B4" s="22" t="s">
        <v>15</v>
      </c>
      <c r="C4" s="22"/>
      <c r="D4" s="2" t="s">
        <v>31</v>
      </c>
      <c r="E4" s="2" t="s">
        <v>32</v>
      </c>
      <c r="F4" s="2" t="s">
        <v>33</v>
      </c>
      <c r="G4" s="2"/>
      <c r="H4" s="2"/>
    </row>
    <row r="5" spans="1:9" ht="12.75">
      <c r="A5" t="s">
        <v>175</v>
      </c>
      <c r="B5" s="18" t="s">
        <v>0</v>
      </c>
      <c r="C5" s="18"/>
      <c r="D5" s="1">
        <v>76913</v>
      </c>
      <c r="E5" s="5">
        <v>40.82</v>
      </c>
      <c r="F5" s="1">
        <v>26928</v>
      </c>
      <c r="G5" s="5"/>
      <c r="H5" s="1"/>
      <c r="I5" s="1"/>
    </row>
    <row r="6" spans="1:8" ht="12.75">
      <c r="A6" t="s">
        <v>176</v>
      </c>
      <c r="B6" s="18" t="s">
        <v>2</v>
      </c>
      <c r="C6" s="18"/>
      <c r="D6" s="1">
        <v>49985</v>
      </c>
      <c r="E6" s="5">
        <v>26.53</v>
      </c>
      <c r="F6" s="1"/>
      <c r="G6" s="5"/>
      <c r="H6" s="1"/>
    </row>
    <row r="7" spans="1:7" ht="12.75">
      <c r="A7" t="s">
        <v>177</v>
      </c>
      <c r="B7" s="18" t="s">
        <v>1</v>
      </c>
      <c r="C7" s="18"/>
      <c r="D7" s="1">
        <v>30190</v>
      </c>
      <c r="E7" s="5">
        <v>16.02</v>
      </c>
      <c r="F7" s="1"/>
      <c r="G7" s="5"/>
    </row>
    <row r="8" spans="1:7" ht="12.75">
      <c r="A8" t="s">
        <v>178</v>
      </c>
      <c r="B8" s="18" t="s">
        <v>3</v>
      </c>
      <c r="C8" s="18"/>
      <c r="D8" s="1">
        <v>12774</v>
      </c>
      <c r="E8" s="5">
        <v>6.78</v>
      </c>
      <c r="F8" s="1"/>
      <c r="G8" s="5"/>
    </row>
    <row r="9" spans="1:7" ht="12.75">
      <c r="A9" t="s">
        <v>179</v>
      </c>
      <c r="B9" s="18" t="s">
        <v>54</v>
      </c>
      <c r="C9" s="18"/>
      <c r="D9" s="1">
        <v>4754</v>
      </c>
      <c r="E9" s="5">
        <v>2.52</v>
      </c>
      <c r="F9" s="1"/>
      <c r="G9" s="5"/>
    </row>
    <row r="10" spans="1:7" ht="12.75">
      <c r="A10" t="s">
        <v>180</v>
      </c>
      <c r="B10" s="18" t="s">
        <v>6</v>
      </c>
      <c r="C10" s="18"/>
      <c r="D10" s="1">
        <v>3779</v>
      </c>
      <c r="E10" s="5">
        <v>2.01</v>
      </c>
      <c r="F10" s="1"/>
      <c r="G10" s="5"/>
    </row>
    <row r="11" spans="1:7" ht="29.25" customHeight="1">
      <c r="A11" s="7" t="s">
        <v>181</v>
      </c>
      <c r="B11" s="23" t="s">
        <v>5</v>
      </c>
      <c r="C11" s="23"/>
      <c r="D11" s="8">
        <v>3718</v>
      </c>
      <c r="E11" s="9">
        <v>1.97</v>
      </c>
      <c r="F11" s="8"/>
      <c r="G11" s="9"/>
    </row>
    <row r="12" spans="1:7" ht="12.75">
      <c r="A12" t="s">
        <v>182</v>
      </c>
      <c r="B12" s="18" t="s">
        <v>174</v>
      </c>
      <c r="C12" s="18"/>
      <c r="D12" s="1">
        <v>2908</v>
      </c>
      <c r="E12" s="5">
        <v>1.54</v>
      </c>
      <c r="F12" s="1"/>
      <c r="G12" s="5"/>
    </row>
    <row r="13" spans="1:7" ht="12.75">
      <c r="A13" t="s">
        <v>183</v>
      </c>
      <c r="B13" s="18" t="s">
        <v>8</v>
      </c>
      <c r="C13" s="18"/>
      <c r="D13" s="1">
        <v>1874</v>
      </c>
      <c r="E13" s="5">
        <v>0.99</v>
      </c>
      <c r="F13" s="1"/>
      <c r="G13" s="5"/>
    </row>
    <row r="14" spans="1:7" ht="12.75">
      <c r="A14" t="s">
        <v>184</v>
      </c>
      <c r="B14" s="18" t="s">
        <v>7</v>
      </c>
      <c r="C14" s="18"/>
      <c r="D14" s="1">
        <v>1526</v>
      </c>
      <c r="E14" s="5">
        <v>0.81</v>
      </c>
      <c r="F14" s="1"/>
      <c r="G14" s="5"/>
    </row>
    <row r="15" ht="12.75">
      <c r="D15" s="1"/>
    </row>
    <row r="16" spans="2:3" ht="12.75">
      <c r="B16" s="2"/>
      <c r="C16" s="6" t="s">
        <v>18</v>
      </c>
    </row>
    <row r="17" spans="1:3" ht="12.75">
      <c r="A17" s="2" t="s">
        <v>10</v>
      </c>
      <c r="B17" s="4">
        <v>415092</v>
      </c>
      <c r="C17" s="4"/>
    </row>
    <row r="18" spans="1:3" ht="12.75">
      <c r="A18" s="2" t="s">
        <v>16</v>
      </c>
      <c r="B18" s="4">
        <v>191553</v>
      </c>
      <c r="C18">
        <v>46.15</v>
      </c>
    </row>
    <row r="19" spans="1:3" ht="12.75">
      <c r="A19" s="2" t="s">
        <v>34</v>
      </c>
      <c r="B19" s="4">
        <v>188421</v>
      </c>
      <c r="C19">
        <v>98.36</v>
      </c>
    </row>
    <row r="20" spans="1:3" ht="12.75">
      <c r="A20" s="2" t="s">
        <v>35</v>
      </c>
      <c r="B20" s="4">
        <v>3132</v>
      </c>
      <c r="C20">
        <v>1.64</v>
      </c>
    </row>
    <row r="21" spans="1:2" ht="12.75">
      <c r="A21" t="s">
        <v>11</v>
      </c>
      <c r="B21" s="4"/>
    </row>
    <row r="22" spans="1:3" ht="12.75">
      <c r="A22" s="2" t="s">
        <v>17</v>
      </c>
      <c r="B22" s="4">
        <v>2620</v>
      </c>
      <c r="C22">
        <v>1.37</v>
      </c>
    </row>
    <row r="23" spans="1:2" ht="12.75">
      <c r="A23" s="2"/>
      <c r="B23" s="4"/>
    </row>
    <row r="24" spans="1:5" ht="12.75">
      <c r="A24" s="23" t="s">
        <v>12</v>
      </c>
      <c r="B24" s="23"/>
      <c r="C24" s="23"/>
      <c r="D24" s="23"/>
      <c r="E24" s="23"/>
    </row>
    <row r="25" spans="1:5" ht="12.75">
      <c r="A25" s="23" t="s">
        <v>13</v>
      </c>
      <c r="B25" s="23"/>
      <c r="C25" s="23"/>
      <c r="D25" s="23"/>
      <c r="E25" s="23"/>
    </row>
    <row r="27" spans="1:6" ht="12.75">
      <c r="A27" s="12" t="s">
        <v>173</v>
      </c>
      <c r="B27" s="12"/>
      <c r="C27" s="12"/>
      <c r="D27" s="12"/>
      <c r="E27" s="12"/>
      <c r="F27" s="12"/>
    </row>
    <row r="29" spans="1:3" ht="12.75">
      <c r="A29" s="2" t="s">
        <v>15</v>
      </c>
      <c r="B29" s="2" t="s">
        <v>31</v>
      </c>
      <c r="C29" s="2" t="s">
        <v>43</v>
      </c>
    </row>
    <row r="30" spans="1:3" ht="12.75">
      <c r="A30" t="s">
        <v>0</v>
      </c>
      <c r="B30" s="1">
        <v>72090</v>
      </c>
      <c r="C30" s="3">
        <f>B30/188816*100</f>
        <v>38.18002711634607</v>
      </c>
    </row>
    <row r="31" spans="1:3" ht="12.75">
      <c r="A31" t="s">
        <v>2</v>
      </c>
      <c r="B31" s="1">
        <v>37993</v>
      </c>
      <c r="C31" s="3">
        <f aca="true" t="shared" si="0" ref="C31:C43">B31/188816*100</f>
        <v>20.121705787645112</v>
      </c>
    </row>
    <row r="32" spans="1:3" ht="12.75">
      <c r="A32" t="s">
        <v>1</v>
      </c>
      <c r="B32" s="1">
        <v>35999</v>
      </c>
      <c r="C32" s="3">
        <f t="shared" si="0"/>
        <v>19.065651215998646</v>
      </c>
    </row>
    <row r="33" spans="1:3" ht="12.75">
      <c r="A33" t="s">
        <v>3</v>
      </c>
      <c r="B33" s="1">
        <v>15254</v>
      </c>
      <c r="C33" s="3">
        <f t="shared" si="0"/>
        <v>8.078764511482078</v>
      </c>
    </row>
    <row r="34" spans="1:3" ht="12.75">
      <c r="A34" t="s">
        <v>4</v>
      </c>
      <c r="B34" s="1">
        <v>8169</v>
      </c>
      <c r="C34" s="3">
        <f t="shared" si="0"/>
        <v>4.326434200491484</v>
      </c>
    </row>
    <row r="35" spans="1:3" ht="12.75">
      <c r="A35" t="s">
        <v>39</v>
      </c>
      <c r="B35" s="1">
        <v>4698</v>
      </c>
      <c r="C35" s="3">
        <f t="shared" si="0"/>
        <v>2.4881365985933397</v>
      </c>
    </row>
    <row r="36" spans="1:3" ht="12.75">
      <c r="A36" t="s">
        <v>40</v>
      </c>
      <c r="B36" s="1">
        <v>4341</v>
      </c>
      <c r="C36" s="3">
        <f t="shared" si="0"/>
        <v>2.2990636386746885</v>
      </c>
    </row>
    <row r="37" spans="1:3" ht="12.75">
      <c r="A37" t="s">
        <v>6</v>
      </c>
      <c r="B37" s="1">
        <v>3392</v>
      </c>
      <c r="C37" s="3">
        <f t="shared" si="0"/>
        <v>1.796457927294297</v>
      </c>
    </row>
    <row r="38" spans="1:3" ht="12.75">
      <c r="A38" t="s">
        <v>37</v>
      </c>
      <c r="B38" s="1">
        <v>2453</v>
      </c>
      <c r="C38" s="3">
        <f t="shared" si="0"/>
        <v>1.2991483772561647</v>
      </c>
    </row>
    <row r="39" spans="1:3" ht="12.75">
      <c r="A39" t="s">
        <v>8</v>
      </c>
      <c r="B39" s="1">
        <v>2021</v>
      </c>
      <c r="C39" s="3">
        <f t="shared" si="0"/>
        <v>1.0703542072705703</v>
      </c>
    </row>
    <row r="40" spans="1:3" ht="12.75">
      <c r="A40" t="s">
        <v>7</v>
      </c>
      <c r="B40" s="1">
        <v>1346</v>
      </c>
      <c r="C40" s="3">
        <f t="shared" si="0"/>
        <v>0.7128633166680789</v>
      </c>
    </row>
    <row r="41" spans="1:3" ht="12.75">
      <c r="A41" t="s">
        <v>41</v>
      </c>
      <c r="B41" s="1">
        <v>463</v>
      </c>
      <c r="C41" s="3">
        <f t="shared" si="0"/>
        <v>0.24521227014659774</v>
      </c>
    </row>
    <row r="42" spans="1:3" ht="12.75">
      <c r="A42" t="s">
        <v>9</v>
      </c>
      <c r="B42" s="1">
        <v>376</v>
      </c>
      <c r="C42" s="3">
        <f t="shared" si="0"/>
        <v>0.1991356664689433</v>
      </c>
    </row>
    <row r="43" spans="1:3" ht="12.75">
      <c r="A43" t="s">
        <v>42</v>
      </c>
      <c r="B43" s="1">
        <v>221</v>
      </c>
      <c r="C43" s="3">
        <f t="shared" si="0"/>
        <v>0.11704516566392678</v>
      </c>
    </row>
    <row r="44" ht="12.75">
      <c r="B44" s="1"/>
    </row>
    <row r="45" spans="2:3" ht="12.75">
      <c r="B45" s="2"/>
      <c r="C45" s="2" t="s">
        <v>18</v>
      </c>
    </row>
    <row r="46" spans="1:3" ht="12.75">
      <c r="A46" s="2" t="s">
        <v>10</v>
      </c>
      <c r="B46" s="1">
        <v>415092</v>
      </c>
      <c r="C46" s="4"/>
    </row>
    <row r="47" spans="1:3" ht="12.75">
      <c r="A47" s="2" t="s">
        <v>16</v>
      </c>
      <c r="B47" s="1">
        <v>191577</v>
      </c>
      <c r="C47" s="3">
        <f>B47/B46*100</f>
        <v>46.15290104362406</v>
      </c>
    </row>
    <row r="48" spans="1:3" ht="12.75">
      <c r="A48" s="2" t="s">
        <v>34</v>
      </c>
      <c r="B48" s="1">
        <v>188816</v>
      </c>
      <c r="C48" s="3">
        <f>B48/B47*100</f>
        <v>98.55880403179923</v>
      </c>
    </row>
    <row r="49" spans="1:3" ht="12.75">
      <c r="A49" s="2" t="s">
        <v>35</v>
      </c>
      <c r="B49" s="1">
        <v>2761</v>
      </c>
      <c r="C49" s="3">
        <f>B49/B47*100</f>
        <v>1.4411959682007756</v>
      </c>
    </row>
    <row r="50" spans="1:3" ht="12.75">
      <c r="A50" t="s">
        <v>11</v>
      </c>
      <c r="B50" s="1"/>
      <c r="C50" s="3"/>
    </row>
    <row r="51" spans="1:3" ht="12.75">
      <c r="A51" s="2" t="s">
        <v>17</v>
      </c>
      <c r="B51" s="1">
        <v>2132</v>
      </c>
      <c r="C51" s="3">
        <f>B51/B47*100</f>
        <v>1.112868454981548</v>
      </c>
    </row>
    <row r="52" spans="1:2" ht="12.75">
      <c r="A52" s="2"/>
      <c r="B52" s="4"/>
    </row>
    <row r="53" spans="1:5" ht="12.75">
      <c r="A53" s="23" t="s">
        <v>12</v>
      </c>
      <c r="B53" s="23"/>
      <c r="C53" s="23"/>
      <c r="D53" s="23"/>
      <c r="E53" s="23"/>
    </row>
    <row r="54" spans="1:5" ht="12.75">
      <c r="A54" s="23" t="s">
        <v>13</v>
      </c>
      <c r="B54" s="23"/>
      <c r="C54" s="23"/>
      <c r="D54" s="23"/>
      <c r="E54" s="23"/>
    </row>
  </sheetData>
  <mergeCells count="17">
    <mergeCell ref="A53:E53"/>
    <mergeCell ref="A54:E54"/>
    <mergeCell ref="A1:H1"/>
    <mergeCell ref="B9:C9"/>
    <mergeCell ref="B7:C7"/>
    <mergeCell ref="B10:C10"/>
    <mergeCell ref="A24:E24"/>
    <mergeCell ref="A25:E25"/>
    <mergeCell ref="B4:C4"/>
    <mergeCell ref="B6:C6"/>
    <mergeCell ref="B14:C14"/>
    <mergeCell ref="B8:C8"/>
    <mergeCell ref="B5:C5"/>
    <mergeCell ref="A3:F3"/>
    <mergeCell ref="B11:C11"/>
    <mergeCell ref="B13:C13"/>
    <mergeCell ref="B12:C12"/>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I53"/>
  <sheetViews>
    <sheetView workbookViewId="0" topLeftCell="A1">
      <selection activeCell="A28" sqref="A28"/>
    </sheetView>
  </sheetViews>
  <sheetFormatPr defaultColWidth="9.140625" defaultRowHeight="12.75"/>
  <cols>
    <col min="1" max="1" width="27.57421875" style="0" customWidth="1"/>
    <col min="2" max="2" width="13.8515625" style="0" customWidth="1"/>
    <col min="3" max="3" width="14.7109375" style="0" customWidth="1"/>
    <col min="4" max="4" width="6.57421875" style="0" bestFit="1" customWidth="1"/>
    <col min="5" max="5" width="8.00390625" style="0" bestFit="1" customWidth="1"/>
    <col min="6" max="6" width="8.28125" style="0" bestFit="1" customWidth="1"/>
    <col min="7" max="7" width="12.8515625" style="0" bestFit="1" customWidth="1"/>
    <col min="8" max="8" width="10.8515625" style="0" bestFit="1" customWidth="1"/>
  </cols>
  <sheetData>
    <row r="1" spans="1:8" ht="19.5" customHeight="1">
      <c r="A1" s="25" t="s">
        <v>19</v>
      </c>
      <c r="B1" s="25"/>
      <c r="C1" s="25"/>
      <c r="D1" s="25"/>
      <c r="E1" s="25"/>
      <c r="F1" s="25"/>
      <c r="G1" s="25"/>
      <c r="H1" s="25"/>
    </row>
    <row r="2" spans="1:6" ht="12.75">
      <c r="A2" s="12" t="s">
        <v>185</v>
      </c>
      <c r="B2" s="12"/>
      <c r="C2" s="12"/>
      <c r="D2" s="12"/>
      <c r="E2" s="12"/>
      <c r="F2" s="12"/>
    </row>
    <row r="3" spans="1:6" ht="12.75">
      <c r="A3" s="21"/>
      <c r="B3" s="21"/>
      <c r="C3" s="21"/>
      <c r="D3" s="21"/>
      <c r="E3" s="21"/>
      <c r="F3" s="21"/>
    </row>
    <row r="4" spans="1:8" ht="12.75">
      <c r="A4" s="2" t="s">
        <v>14</v>
      </c>
      <c r="B4" s="22" t="s">
        <v>15</v>
      </c>
      <c r="C4" s="22"/>
      <c r="D4" s="2" t="s">
        <v>31</v>
      </c>
      <c r="E4" s="2" t="s">
        <v>32</v>
      </c>
      <c r="F4" s="2" t="s">
        <v>33</v>
      </c>
      <c r="G4" s="2"/>
      <c r="H4" s="2"/>
    </row>
    <row r="5" spans="1:9" ht="12.75">
      <c r="A5" t="s">
        <v>187</v>
      </c>
      <c r="B5" s="18" t="s">
        <v>0</v>
      </c>
      <c r="C5" s="18"/>
      <c r="D5" s="1">
        <v>86651</v>
      </c>
      <c r="E5" s="5">
        <v>53.41</v>
      </c>
      <c r="F5" s="1">
        <v>51381</v>
      </c>
      <c r="G5" s="5"/>
      <c r="H5" s="1"/>
      <c r="I5" s="1"/>
    </row>
    <row r="6" spans="1:8" ht="12.75">
      <c r="A6" t="s">
        <v>188</v>
      </c>
      <c r="B6" s="18" t="s">
        <v>1</v>
      </c>
      <c r="C6" s="18"/>
      <c r="D6" s="1">
        <v>35270</v>
      </c>
      <c r="E6" s="5">
        <v>21.74</v>
      </c>
      <c r="F6" s="1"/>
      <c r="G6" s="5"/>
      <c r="H6" s="1"/>
    </row>
    <row r="7" spans="1:7" ht="12.75">
      <c r="A7" t="s">
        <v>189</v>
      </c>
      <c r="B7" s="18" t="s">
        <v>3</v>
      </c>
      <c r="C7" s="18"/>
      <c r="D7" s="1">
        <v>16874</v>
      </c>
      <c r="E7" s="5">
        <v>10.4</v>
      </c>
      <c r="F7" s="1"/>
      <c r="G7" s="5"/>
    </row>
    <row r="8" spans="1:7" ht="12.75">
      <c r="A8" t="s">
        <v>190</v>
      </c>
      <c r="B8" s="18" t="s">
        <v>2</v>
      </c>
      <c r="C8" s="18"/>
      <c r="D8" s="1">
        <v>15934</v>
      </c>
      <c r="E8" s="5">
        <v>9.82</v>
      </c>
      <c r="F8" s="1"/>
      <c r="G8" s="5"/>
    </row>
    <row r="9" spans="1:7" ht="12.75">
      <c r="A9" t="s">
        <v>191</v>
      </c>
      <c r="B9" s="18" t="s">
        <v>6</v>
      </c>
      <c r="C9" s="18"/>
      <c r="D9" s="1">
        <v>3060</v>
      </c>
      <c r="E9" s="5">
        <v>1.89</v>
      </c>
      <c r="F9" s="1"/>
      <c r="G9" s="5"/>
    </row>
    <row r="10" spans="1:7" ht="12.75">
      <c r="A10" t="s">
        <v>192</v>
      </c>
      <c r="B10" s="18" t="s">
        <v>8</v>
      </c>
      <c r="C10" s="18"/>
      <c r="D10" s="1">
        <v>1858</v>
      </c>
      <c r="E10" s="5">
        <v>1.15</v>
      </c>
      <c r="F10" s="1"/>
      <c r="G10" s="5"/>
    </row>
    <row r="11" spans="1:7" ht="12.75">
      <c r="A11" t="s">
        <v>193</v>
      </c>
      <c r="B11" s="18" t="s">
        <v>7</v>
      </c>
      <c r="C11" s="18"/>
      <c r="D11" s="1">
        <v>1630</v>
      </c>
      <c r="E11" s="5">
        <v>1</v>
      </c>
      <c r="F11" s="1"/>
      <c r="G11" s="5"/>
    </row>
    <row r="12" spans="1:7" ht="12.75">
      <c r="A12" t="s">
        <v>194</v>
      </c>
      <c r="B12" s="18" t="s">
        <v>9</v>
      </c>
      <c r="C12" s="18"/>
      <c r="D12" s="1">
        <v>962</v>
      </c>
      <c r="E12" s="5">
        <v>0.59</v>
      </c>
      <c r="F12" s="1"/>
      <c r="G12" s="5"/>
    </row>
    <row r="13" ht="12.75">
      <c r="D13" s="1"/>
    </row>
    <row r="14" spans="2:3" ht="12.75">
      <c r="B14" s="2"/>
      <c r="C14" s="6" t="s">
        <v>18</v>
      </c>
    </row>
    <row r="15" spans="1:3" ht="12.75">
      <c r="A15" s="2" t="s">
        <v>10</v>
      </c>
      <c r="B15" s="4">
        <v>343182</v>
      </c>
      <c r="C15" s="4"/>
    </row>
    <row r="16" spans="1:3" ht="12.75">
      <c r="A16" s="2" t="s">
        <v>16</v>
      </c>
      <c r="B16" s="4">
        <v>166379</v>
      </c>
      <c r="C16">
        <v>48.48</v>
      </c>
    </row>
    <row r="17" spans="1:3" ht="12.75">
      <c r="A17" s="2" t="s">
        <v>34</v>
      </c>
      <c r="B17" s="4">
        <v>162239</v>
      </c>
      <c r="C17">
        <v>97.51</v>
      </c>
    </row>
    <row r="18" spans="1:3" ht="12.75">
      <c r="A18" s="2" t="s">
        <v>35</v>
      </c>
      <c r="B18" s="4">
        <v>4140</v>
      </c>
      <c r="C18">
        <v>2.49</v>
      </c>
    </row>
    <row r="19" spans="1:2" ht="12.75">
      <c r="A19" t="s">
        <v>11</v>
      </c>
      <c r="B19" s="4"/>
    </row>
    <row r="20" spans="1:3" ht="12.75">
      <c r="A20" s="2" t="s">
        <v>17</v>
      </c>
      <c r="B20" s="4">
        <v>3660</v>
      </c>
      <c r="C20" s="3">
        <v>2.2</v>
      </c>
    </row>
    <row r="21" spans="1:2" ht="12.75">
      <c r="A21" s="2"/>
      <c r="B21" s="4"/>
    </row>
    <row r="22" spans="1:5" ht="12.75">
      <c r="A22" s="23" t="s">
        <v>12</v>
      </c>
      <c r="B22" s="23"/>
      <c r="C22" s="23"/>
      <c r="D22" s="23"/>
      <c r="E22" s="23"/>
    </row>
    <row r="23" spans="1:5" ht="12.75">
      <c r="A23" s="23" t="s">
        <v>13</v>
      </c>
      <c r="B23" s="23"/>
      <c r="C23" s="23"/>
      <c r="D23" s="23"/>
      <c r="E23" s="23"/>
    </row>
    <row r="25" spans="1:6" ht="12.75">
      <c r="A25" s="12" t="s">
        <v>186</v>
      </c>
      <c r="B25" s="12"/>
      <c r="C25" s="12"/>
      <c r="D25" s="12"/>
      <c r="E25" s="12"/>
      <c r="F25" s="12"/>
    </row>
    <row r="27" spans="1:3" ht="12.75">
      <c r="A27" s="2" t="s">
        <v>15</v>
      </c>
      <c r="B27" s="2" t="s">
        <v>31</v>
      </c>
      <c r="C27" s="2" t="s">
        <v>43</v>
      </c>
    </row>
    <row r="28" spans="1:3" ht="12.75">
      <c r="A28" t="s">
        <v>0</v>
      </c>
      <c r="B28" s="1">
        <v>78860</v>
      </c>
      <c r="C28" s="3">
        <f>B28/163081*100</f>
        <v>48.356338261354786</v>
      </c>
    </row>
    <row r="29" spans="1:3" ht="12.75">
      <c r="A29" t="s">
        <v>1</v>
      </c>
      <c r="B29" s="1">
        <v>33755</v>
      </c>
      <c r="C29" s="3">
        <f aca="true" t="shared" si="0" ref="C29:C41">B29/163081*100</f>
        <v>20.69830329713455</v>
      </c>
    </row>
    <row r="30" spans="1:3" ht="12.75">
      <c r="A30" t="s">
        <v>3</v>
      </c>
      <c r="B30" s="1">
        <v>14581</v>
      </c>
      <c r="C30" s="3">
        <f t="shared" si="0"/>
        <v>8.940955721389985</v>
      </c>
    </row>
    <row r="31" spans="1:3" ht="12.75">
      <c r="A31" t="s">
        <v>2</v>
      </c>
      <c r="B31" s="1">
        <v>14308</v>
      </c>
      <c r="C31" s="3">
        <f t="shared" si="0"/>
        <v>8.773554246049509</v>
      </c>
    </row>
    <row r="32" spans="1:3" ht="12.75">
      <c r="A32" t="s">
        <v>39</v>
      </c>
      <c r="B32" s="1">
        <v>6639</v>
      </c>
      <c r="C32" s="3">
        <f t="shared" si="0"/>
        <v>4.0709831310821</v>
      </c>
    </row>
    <row r="33" spans="1:3" ht="12.75">
      <c r="A33" t="s">
        <v>4</v>
      </c>
      <c r="B33" s="1">
        <v>3841</v>
      </c>
      <c r="C33" s="3">
        <f t="shared" si="0"/>
        <v>2.3552713068965727</v>
      </c>
    </row>
    <row r="34" spans="1:3" ht="12.75">
      <c r="A34" t="s">
        <v>37</v>
      </c>
      <c r="B34" s="1">
        <v>3259</v>
      </c>
      <c r="C34" s="3">
        <f t="shared" si="0"/>
        <v>1.9983934363905054</v>
      </c>
    </row>
    <row r="35" spans="1:3" ht="12.75">
      <c r="A35" t="s">
        <v>40</v>
      </c>
      <c r="B35" s="1">
        <v>3210</v>
      </c>
      <c r="C35" s="3">
        <f t="shared" si="0"/>
        <v>1.968347017739651</v>
      </c>
    </row>
    <row r="36" spans="1:3" ht="12.75">
      <c r="A36" t="s">
        <v>6</v>
      </c>
      <c r="B36" s="1">
        <v>1703</v>
      </c>
      <c r="C36" s="3">
        <f t="shared" si="0"/>
        <v>1.0442663461715345</v>
      </c>
    </row>
    <row r="37" spans="1:3" ht="12.75">
      <c r="A37" t="s">
        <v>7</v>
      </c>
      <c r="B37" s="1">
        <v>1201</v>
      </c>
      <c r="C37" s="3">
        <f t="shared" si="0"/>
        <v>0.736443853054617</v>
      </c>
    </row>
    <row r="38" spans="1:3" ht="12.75">
      <c r="A38" t="s">
        <v>8</v>
      </c>
      <c r="B38" s="1">
        <v>1056</v>
      </c>
      <c r="C38" s="3">
        <f t="shared" si="0"/>
        <v>0.6475309815367823</v>
      </c>
    </row>
    <row r="39" spans="1:3" ht="12.75">
      <c r="A39" t="s">
        <v>41</v>
      </c>
      <c r="B39" s="1">
        <v>359</v>
      </c>
      <c r="C39" s="3">
        <f t="shared" si="0"/>
        <v>0.22013600603381142</v>
      </c>
    </row>
    <row r="40" spans="1:3" ht="12.75">
      <c r="A40" t="s">
        <v>42</v>
      </c>
      <c r="B40" s="1">
        <v>221</v>
      </c>
      <c r="C40" s="3">
        <f t="shared" si="0"/>
        <v>0.13551548003752736</v>
      </c>
    </row>
    <row r="41" spans="1:3" ht="12.75">
      <c r="A41" t="s">
        <v>9</v>
      </c>
      <c r="B41" s="1">
        <v>88</v>
      </c>
      <c r="C41" s="3">
        <f t="shared" si="0"/>
        <v>0.053960915128065196</v>
      </c>
    </row>
    <row r="42" ht="12.75">
      <c r="B42" s="1"/>
    </row>
    <row r="44" spans="2:3" ht="12.75">
      <c r="B44" s="2"/>
      <c r="C44" s="2" t="s">
        <v>18</v>
      </c>
    </row>
    <row r="45" spans="1:3" ht="12.75">
      <c r="A45" s="2" t="s">
        <v>10</v>
      </c>
      <c r="B45" s="1">
        <v>343182</v>
      </c>
      <c r="C45" s="4"/>
    </row>
    <row r="46" spans="1:3" ht="12.75">
      <c r="A46" s="2" t="s">
        <v>16</v>
      </c>
      <c r="B46" s="1">
        <v>166433</v>
      </c>
      <c r="C46" s="3">
        <f>B46/B45*100</f>
        <v>48.49700741880402</v>
      </c>
    </row>
    <row r="47" spans="1:3" ht="12.75">
      <c r="A47" s="2" t="s">
        <v>34</v>
      </c>
      <c r="B47" s="1">
        <v>163081</v>
      </c>
      <c r="C47" s="3">
        <f>B47/B46*100</f>
        <v>97.98597633882704</v>
      </c>
    </row>
    <row r="48" spans="1:3" ht="12.75">
      <c r="A48" s="2" t="s">
        <v>35</v>
      </c>
      <c r="B48" s="1">
        <v>3352</v>
      </c>
      <c r="C48" s="3">
        <f>B48/B46*100</f>
        <v>2.0140236611729643</v>
      </c>
    </row>
    <row r="49" spans="1:3" ht="12.75">
      <c r="A49" t="s">
        <v>11</v>
      </c>
      <c r="B49" s="1"/>
      <c r="C49" s="3"/>
    </row>
    <row r="50" spans="1:3" ht="12.75">
      <c r="A50" s="2" t="s">
        <v>17</v>
      </c>
      <c r="B50" s="1">
        <v>2654</v>
      </c>
      <c r="C50" s="3">
        <f>B50/B46*100</f>
        <v>1.5946356792222696</v>
      </c>
    </row>
    <row r="51" spans="1:2" ht="12.75">
      <c r="A51" s="2"/>
      <c r="B51" s="4"/>
    </row>
    <row r="52" spans="1:5" ht="12.75">
      <c r="A52" s="23" t="s">
        <v>12</v>
      </c>
      <c r="B52" s="23"/>
      <c r="C52" s="23"/>
      <c r="D52" s="23"/>
      <c r="E52" s="23"/>
    </row>
    <row r="53" spans="1:5" ht="12.75">
      <c r="A53" s="23" t="s">
        <v>13</v>
      </c>
      <c r="B53" s="23"/>
      <c r="C53" s="23"/>
      <c r="D53" s="23"/>
      <c r="E53" s="23"/>
    </row>
  </sheetData>
  <mergeCells count="15">
    <mergeCell ref="A52:E52"/>
    <mergeCell ref="A53:E53"/>
    <mergeCell ref="A1:H1"/>
    <mergeCell ref="B9:C9"/>
    <mergeCell ref="A22:E22"/>
    <mergeCell ref="A23:E23"/>
    <mergeCell ref="A3:F3"/>
    <mergeCell ref="B4:C4"/>
    <mergeCell ref="B5:C5"/>
    <mergeCell ref="B11:C11"/>
    <mergeCell ref="B12:C12"/>
    <mergeCell ref="B6:C6"/>
    <mergeCell ref="B8:C8"/>
    <mergeCell ref="B7:C7"/>
    <mergeCell ref="B10:C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54"/>
  <sheetViews>
    <sheetView workbookViewId="0" topLeftCell="A1">
      <selection activeCell="A2" sqref="A2:IV2"/>
    </sheetView>
  </sheetViews>
  <sheetFormatPr defaultColWidth="9.140625" defaultRowHeight="12.75"/>
  <cols>
    <col min="1" max="1" width="27.57421875" style="0" customWidth="1"/>
    <col min="2" max="2" width="13.8515625" style="0" customWidth="1"/>
    <col min="3" max="3" width="14.7109375" style="0" customWidth="1"/>
    <col min="4" max="4" width="8.00390625" style="0" customWidth="1"/>
    <col min="6" max="6" width="9.57421875" style="0" customWidth="1"/>
    <col min="7" max="7" width="12.8515625" style="0" bestFit="1" customWidth="1"/>
    <col min="8" max="8" width="10.8515625" style="0" bestFit="1" customWidth="1"/>
  </cols>
  <sheetData>
    <row r="1" spans="1:6" ht="19.5" customHeight="1">
      <c r="A1" s="19" t="s">
        <v>19</v>
      </c>
      <c r="B1" s="19"/>
      <c r="C1" s="19"/>
      <c r="D1" s="19"/>
      <c r="E1" s="19"/>
      <c r="F1" s="19"/>
    </row>
    <row r="2" spans="1:6" ht="12.75">
      <c r="A2" s="20" t="s">
        <v>30</v>
      </c>
      <c r="B2" s="20"/>
      <c r="C2" s="20"/>
      <c r="D2" s="20"/>
      <c r="E2" s="20"/>
      <c r="F2" s="20"/>
    </row>
    <row r="3" spans="1:6" ht="12.75">
      <c r="A3" s="21"/>
      <c r="B3" s="21"/>
      <c r="C3" s="21"/>
      <c r="D3" s="21"/>
      <c r="E3" s="21"/>
      <c r="F3" s="21"/>
    </row>
    <row r="4" spans="1:8" ht="12.75">
      <c r="A4" s="2" t="s">
        <v>14</v>
      </c>
      <c r="B4" s="22" t="s">
        <v>15</v>
      </c>
      <c r="C4" s="22"/>
      <c r="D4" s="2" t="s">
        <v>31</v>
      </c>
      <c r="E4" s="2" t="s">
        <v>32</v>
      </c>
      <c r="F4" s="2" t="s">
        <v>33</v>
      </c>
      <c r="G4" s="2"/>
      <c r="H4" s="2"/>
    </row>
    <row r="5" spans="1:9" ht="12.75">
      <c r="A5" t="s">
        <v>20</v>
      </c>
      <c r="B5" s="18" t="s">
        <v>0</v>
      </c>
      <c r="C5" s="18"/>
      <c r="D5" s="1">
        <v>72659</v>
      </c>
      <c r="E5" s="5">
        <v>41.15</v>
      </c>
      <c r="F5" s="1">
        <v>19693</v>
      </c>
      <c r="G5" s="5"/>
      <c r="H5" s="1"/>
      <c r="I5" s="1"/>
    </row>
    <row r="6" spans="1:8" ht="12.75">
      <c r="A6" t="s">
        <v>21</v>
      </c>
      <c r="B6" s="18" t="s">
        <v>1</v>
      </c>
      <c r="C6" s="18"/>
      <c r="D6" s="1">
        <v>52966</v>
      </c>
      <c r="E6" s="5">
        <v>30</v>
      </c>
      <c r="F6" s="1"/>
      <c r="G6" s="5"/>
      <c r="H6" s="1"/>
    </row>
    <row r="7" spans="1:7" ht="12.75">
      <c r="A7" t="s">
        <v>22</v>
      </c>
      <c r="B7" s="18" t="s">
        <v>2</v>
      </c>
      <c r="C7" s="18"/>
      <c r="D7" s="1">
        <v>22213</v>
      </c>
      <c r="E7" s="5">
        <v>12.58</v>
      </c>
      <c r="F7" s="1"/>
      <c r="G7" s="5"/>
    </row>
    <row r="8" spans="1:7" ht="12.75">
      <c r="A8" t="s">
        <v>23</v>
      </c>
      <c r="B8" s="18" t="s">
        <v>3</v>
      </c>
      <c r="C8" s="18"/>
      <c r="D8" s="1">
        <v>16782</v>
      </c>
      <c r="E8" s="5">
        <v>9.5</v>
      </c>
      <c r="F8" s="1"/>
      <c r="G8" s="5"/>
    </row>
    <row r="9" spans="1:7" ht="12.75">
      <c r="A9" t="s">
        <v>24</v>
      </c>
      <c r="B9" s="18" t="s">
        <v>6</v>
      </c>
      <c r="C9" s="18"/>
      <c r="D9" s="1">
        <v>3678</v>
      </c>
      <c r="E9" s="5">
        <v>2.08</v>
      </c>
      <c r="F9" s="1"/>
      <c r="G9" s="5"/>
    </row>
    <row r="10" spans="1:7" ht="29.25" customHeight="1">
      <c r="A10" s="7" t="s">
        <v>25</v>
      </c>
      <c r="B10" s="23" t="s">
        <v>5</v>
      </c>
      <c r="C10" s="23"/>
      <c r="D10" s="8">
        <v>3536</v>
      </c>
      <c r="E10" s="9">
        <v>2</v>
      </c>
      <c r="F10" s="8"/>
      <c r="G10" s="9"/>
    </row>
    <row r="11" spans="1:7" ht="12.75">
      <c r="A11" t="s">
        <v>26</v>
      </c>
      <c r="B11" s="18" t="s">
        <v>8</v>
      </c>
      <c r="C11" s="18"/>
      <c r="D11" s="1">
        <v>2146</v>
      </c>
      <c r="E11" s="5">
        <v>1.22</v>
      </c>
      <c r="F11" s="1"/>
      <c r="G11" s="5"/>
    </row>
    <row r="12" spans="1:7" ht="12.75">
      <c r="A12" t="s">
        <v>27</v>
      </c>
      <c r="B12" s="18" t="s">
        <v>7</v>
      </c>
      <c r="C12" s="18"/>
      <c r="D12" s="1">
        <v>2074</v>
      </c>
      <c r="E12" s="5">
        <v>1.17</v>
      </c>
      <c r="F12" s="1"/>
      <c r="G12" s="5"/>
    </row>
    <row r="13" spans="1:7" ht="12.75">
      <c r="A13" t="s">
        <v>28</v>
      </c>
      <c r="B13" s="18" t="s">
        <v>29</v>
      </c>
      <c r="C13" s="18"/>
      <c r="D13" s="1">
        <v>510</v>
      </c>
      <c r="E13" s="5">
        <v>0.29</v>
      </c>
      <c r="F13" s="1"/>
      <c r="G13" s="5"/>
    </row>
    <row r="14" ht="12.75">
      <c r="D14" s="1"/>
    </row>
    <row r="15" spans="2:3" ht="12.75">
      <c r="B15" s="2"/>
      <c r="C15" s="6" t="s">
        <v>18</v>
      </c>
    </row>
    <row r="16" spans="1:3" ht="12.75">
      <c r="A16" s="2" t="s">
        <v>10</v>
      </c>
      <c r="B16" s="4">
        <v>376818</v>
      </c>
      <c r="C16" s="4"/>
    </row>
    <row r="17" spans="1:3" ht="12.75">
      <c r="A17" s="2" t="s">
        <v>16</v>
      </c>
      <c r="B17" s="4">
        <v>180007</v>
      </c>
      <c r="C17">
        <v>47.77</v>
      </c>
    </row>
    <row r="18" spans="1:3" ht="12.75">
      <c r="A18" s="2" t="s">
        <v>34</v>
      </c>
      <c r="B18" s="4">
        <v>176564</v>
      </c>
      <c r="C18">
        <v>98.09</v>
      </c>
    </row>
    <row r="19" spans="1:3" ht="12.75">
      <c r="A19" s="2" t="s">
        <v>35</v>
      </c>
      <c r="B19" s="4">
        <v>3443</v>
      </c>
      <c r="C19">
        <v>1.91</v>
      </c>
    </row>
    <row r="20" spans="1:2" ht="12.75">
      <c r="A20" t="s">
        <v>11</v>
      </c>
      <c r="B20" s="4"/>
    </row>
    <row r="21" spans="1:3" ht="12.75">
      <c r="A21" s="2" t="s">
        <v>17</v>
      </c>
      <c r="B21" s="4">
        <v>2893</v>
      </c>
      <c r="C21">
        <v>1.61</v>
      </c>
    </row>
    <row r="22" spans="1:2" ht="12.75">
      <c r="A22" s="2"/>
      <c r="B22" s="4"/>
    </row>
    <row r="23" spans="1:5" ht="12.75">
      <c r="A23" s="23" t="s">
        <v>12</v>
      </c>
      <c r="B23" s="23"/>
      <c r="C23" s="23"/>
      <c r="D23" s="23"/>
      <c r="E23" s="23"/>
    </row>
    <row r="24" spans="1:5" ht="12.75">
      <c r="A24" s="23" t="s">
        <v>13</v>
      </c>
      <c r="B24" s="23"/>
      <c r="C24" s="23"/>
      <c r="D24" s="23"/>
      <c r="E24" s="23"/>
    </row>
    <row r="26" spans="1:6" ht="12.75">
      <c r="A26" s="20" t="s">
        <v>36</v>
      </c>
      <c r="B26" s="20"/>
      <c r="C26" s="20"/>
      <c r="D26" s="20"/>
      <c r="E26" s="20"/>
      <c r="F26" s="20"/>
    </row>
    <row r="28" spans="1:3" ht="12.75">
      <c r="A28" s="2" t="s">
        <v>15</v>
      </c>
      <c r="B28" s="2" t="s">
        <v>31</v>
      </c>
      <c r="C28" s="2" t="s">
        <v>43</v>
      </c>
    </row>
    <row r="29" spans="1:3" ht="12.75">
      <c r="A29" t="s">
        <v>0</v>
      </c>
      <c r="B29" s="1">
        <v>67882</v>
      </c>
      <c r="C29" s="3">
        <f>B29/176868*100</f>
        <v>38.380034828233484</v>
      </c>
    </row>
    <row r="30" spans="1:3" ht="12.75">
      <c r="A30" t="s">
        <v>1</v>
      </c>
      <c r="B30" s="1">
        <v>48299</v>
      </c>
      <c r="C30" s="3">
        <f aca="true" t="shared" si="0" ref="C30:C42">B30/176868*100</f>
        <v>27.30793586177262</v>
      </c>
    </row>
    <row r="31" spans="1:3" ht="12.75">
      <c r="A31" t="s">
        <v>2</v>
      </c>
      <c r="B31" s="1">
        <v>19986</v>
      </c>
      <c r="C31" s="3">
        <f t="shared" si="0"/>
        <v>11.29995250695434</v>
      </c>
    </row>
    <row r="32" spans="1:3" ht="12.75">
      <c r="A32" t="s">
        <v>3</v>
      </c>
      <c r="B32" s="1">
        <v>18056</v>
      </c>
      <c r="C32" s="3">
        <f t="shared" si="0"/>
        <v>10.208743243548861</v>
      </c>
    </row>
    <row r="33" spans="1:3" ht="12.75">
      <c r="A33" t="s">
        <v>4</v>
      </c>
      <c r="B33" s="1">
        <v>5134</v>
      </c>
      <c r="C33" s="3">
        <f t="shared" si="0"/>
        <v>2.9027297193387156</v>
      </c>
    </row>
    <row r="34" spans="1:3" ht="12.75">
      <c r="A34" t="s">
        <v>39</v>
      </c>
      <c r="B34" s="1">
        <v>4430</v>
      </c>
      <c r="C34" s="3">
        <f t="shared" si="0"/>
        <v>2.5046927652260442</v>
      </c>
    </row>
    <row r="35" spans="1:3" ht="12.75">
      <c r="A35" t="s">
        <v>40</v>
      </c>
      <c r="B35" s="1">
        <v>3401</v>
      </c>
      <c r="C35" s="3">
        <f t="shared" si="0"/>
        <v>1.922902955876699</v>
      </c>
    </row>
    <row r="36" spans="1:3" ht="12.75">
      <c r="A36" t="s">
        <v>37</v>
      </c>
      <c r="B36" s="1">
        <v>3376</v>
      </c>
      <c r="C36" s="3">
        <f t="shared" si="0"/>
        <v>1.9087681208584932</v>
      </c>
    </row>
    <row r="37" spans="1:3" ht="12.75">
      <c r="A37" t="s">
        <v>6</v>
      </c>
      <c r="B37" s="1">
        <v>2284</v>
      </c>
      <c r="C37" s="3">
        <f t="shared" si="0"/>
        <v>1.2913585272632697</v>
      </c>
    </row>
    <row r="38" spans="1:3" ht="12.75">
      <c r="A38" t="s">
        <v>7</v>
      </c>
      <c r="B38" s="1">
        <v>1925</v>
      </c>
      <c r="C38" s="3">
        <f t="shared" si="0"/>
        <v>1.0883822964018364</v>
      </c>
    </row>
    <row r="39" spans="1:3" ht="12.75">
      <c r="A39" t="s">
        <v>8</v>
      </c>
      <c r="B39" s="1">
        <v>1398</v>
      </c>
      <c r="C39" s="3">
        <f t="shared" si="0"/>
        <v>0.7904199742180609</v>
      </c>
    </row>
    <row r="40" spans="1:3" ht="12.75">
      <c r="A40" t="s">
        <v>41</v>
      </c>
      <c r="B40" s="1">
        <v>390</v>
      </c>
      <c r="C40" s="3">
        <f t="shared" si="0"/>
        <v>0.2205034262840084</v>
      </c>
    </row>
    <row r="41" spans="1:3" ht="12.75">
      <c r="A41" t="s">
        <v>42</v>
      </c>
      <c r="B41" s="1">
        <v>183</v>
      </c>
      <c r="C41" s="3">
        <f t="shared" si="0"/>
        <v>0.10346699233326549</v>
      </c>
    </row>
    <row r="42" spans="1:3" ht="12.75">
      <c r="A42" t="s">
        <v>9</v>
      </c>
      <c r="B42" s="1">
        <v>124</v>
      </c>
      <c r="C42" s="3">
        <f t="shared" si="0"/>
        <v>0.0701087816903001</v>
      </c>
    </row>
    <row r="43" ht="12.75">
      <c r="B43" s="1"/>
    </row>
    <row r="45" spans="2:3" ht="12.75">
      <c r="B45" s="2"/>
      <c r="C45" s="2" t="s">
        <v>18</v>
      </c>
    </row>
    <row r="46" spans="1:3" ht="12.75">
      <c r="A46" s="2" t="s">
        <v>10</v>
      </c>
      <c r="B46" s="4">
        <v>376818</v>
      </c>
      <c r="C46" s="4"/>
    </row>
    <row r="47" spans="1:3" ht="12.75">
      <c r="A47" s="2" t="s">
        <v>16</v>
      </c>
      <c r="B47" s="4">
        <v>179950</v>
      </c>
      <c r="C47" s="3">
        <f>B47/B46*100</f>
        <v>47.75514970091662</v>
      </c>
    </row>
    <row r="48" spans="1:3" ht="12.75">
      <c r="A48" s="2" t="s">
        <v>34</v>
      </c>
      <c r="B48" s="4">
        <v>176868</v>
      </c>
      <c r="C48" s="3">
        <f>B48/B47*100</f>
        <v>98.2873020283412</v>
      </c>
    </row>
    <row r="49" spans="1:3" ht="12.75">
      <c r="A49" s="2" t="s">
        <v>35</v>
      </c>
      <c r="B49" s="4">
        <v>3082</v>
      </c>
      <c r="C49" s="3">
        <f>B49/B47*100</f>
        <v>1.7126979716587942</v>
      </c>
    </row>
    <row r="50" spans="1:3" ht="12.75">
      <c r="A50" t="s">
        <v>11</v>
      </c>
      <c r="B50" s="4"/>
      <c r="C50" s="3"/>
    </row>
    <row r="51" spans="1:3" ht="12.75">
      <c r="A51" s="2" t="s">
        <v>17</v>
      </c>
      <c r="B51" s="4">
        <v>2362</v>
      </c>
      <c r="C51" s="3">
        <f>B51/B47*100</f>
        <v>1.3125868296749097</v>
      </c>
    </row>
    <row r="52" spans="1:2" ht="12.75">
      <c r="A52" s="2"/>
      <c r="B52" s="4"/>
    </row>
    <row r="53" spans="1:5" ht="12.75">
      <c r="A53" s="23" t="s">
        <v>12</v>
      </c>
      <c r="B53" s="23"/>
      <c r="C53" s="23"/>
      <c r="D53" s="23"/>
      <c r="E53" s="23"/>
    </row>
    <row r="54" spans="1:5" ht="12.75">
      <c r="A54" s="23" t="s">
        <v>13</v>
      </c>
      <c r="B54" s="23"/>
      <c r="C54" s="23"/>
      <c r="D54" s="23"/>
      <c r="E54" s="23"/>
    </row>
  </sheetData>
  <mergeCells count="18">
    <mergeCell ref="A53:E53"/>
    <mergeCell ref="A54:E54"/>
    <mergeCell ref="A3:F3"/>
    <mergeCell ref="A2:F2"/>
    <mergeCell ref="B11:C11"/>
    <mergeCell ref="B12:C12"/>
    <mergeCell ref="B13:C13"/>
    <mergeCell ref="A26:F26"/>
    <mergeCell ref="A1:F1"/>
    <mergeCell ref="A23:E23"/>
    <mergeCell ref="A24:E24"/>
    <mergeCell ref="B4:C4"/>
    <mergeCell ref="B5:C5"/>
    <mergeCell ref="B6:C6"/>
    <mergeCell ref="B7:C7"/>
    <mergeCell ref="B8:C8"/>
    <mergeCell ref="B9:C9"/>
    <mergeCell ref="B10:C10"/>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54"/>
  <sheetViews>
    <sheetView workbookViewId="0" topLeftCell="A1">
      <selection activeCell="A2" sqref="A2:IV2"/>
    </sheetView>
  </sheetViews>
  <sheetFormatPr defaultColWidth="9.140625" defaultRowHeight="12.75"/>
  <cols>
    <col min="1" max="1" width="27.57421875" style="0" customWidth="1"/>
    <col min="2" max="2" width="13.8515625" style="0" customWidth="1"/>
    <col min="3" max="3" width="14.7109375" style="0" customWidth="1"/>
    <col min="6" max="6" width="9.00390625" style="0" customWidth="1"/>
    <col min="7" max="7" width="12.8515625" style="0" bestFit="1" customWidth="1"/>
    <col min="8" max="8" width="10.8515625" style="0" bestFit="1" customWidth="1"/>
  </cols>
  <sheetData>
    <row r="1" spans="1:6" ht="19.5" customHeight="1">
      <c r="A1" s="19" t="s">
        <v>19</v>
      </c>
      <c r="B1" s="19"/>
      <c r="C1" s="19"/>
      <c r="D1" s="19"/>
      <c r="E1" s="19"/>
      <c r="F1" s="19"/>
    </row>
    <row r="2" spans="1:6" ht="12.75">
      <c r="A2" s="20" t="s">
        <v>44</v>
      </c>
      <c r="B2" s="20"/>
      <c r="C2" s="20"/>
      <c r="D2" s="20"/>
      <c r="E2" s="20"/>
      <c r="F2" s="20"/>
    </row>
    <row r="3" spans="1:6" ht="12.75">
      <c r="A3" s="21"/>
      <c r="B3" s="21"/>
      <c r="C3" s="21"/>
      <c r="D3" s="21"/>
      <c r="E3" s="21"/>
      <c r="F3" s="21"/>
    </row>
    <row r="4" spans="1:8" ht="12.75">
      <c r="A4" s="2" t="s">
        <v>14</v>
      </c>
      <c r="B4" s="22" t="s">
        <v>15</v>
      </c>
      <c r="C4" s="22"/>
      <c r="D4" s="2" t="s">
        <v>31</v>
      </c>
      <c r="E4" s="2" t="s">
        <v>32</v>
      </c>
      <c r="F4" s="2" t="s">
        <v>33</v>
      </c>
      <c r="G4" s="2"/>
      <c r="H4" s="2"/>
    </row>
    <row r="5" spans="1:9" ht="12.75">
      <c r="A5" t="s">
        <v>211</v>
      </c>
      <c r="B5" s="18" t="s">
        <v>0</v>
      </c>
      <c r="C5" s="18"/>
      <c r="D5" s="1">
        <v>105162</v>
      </c>
      <c r="E5" s="5">
        <v>52.59</v>
      </c>
      <c r="F5" s="1">
        <v>75237</v>
      </c>
      <c r="G5" s="5"/>
      <c r="H5" s="1"/>
      <c r="I5" s="1"/>
    </row>
    <row r="6" spans="1:8" ht="12.75">
      <c r="A6" t="s">
        <v>46</v>
      </c>
      <c r="B6" s="18" t="s">
        <v>1</v>
      </c>
      <c r="C6" s="18"/>
      <c r="D6" s="1">
        <v>29925</v>
      </c>
      <c r="E6" s="5">
        <v>14.97</v>
      </c>
      <c r="F6" s="1"/>
      <c r="G6" s="5"/>
      <c r="H6" s="1"/>
    </row>
    <row r="7" spans="1:7" ht="12.75">
      <c r="A7" t="s">
        <v>47</v>
      </c>
      <c r="B7" s="18" t="s">
        <v>2</v>
      </c>
      <c r="C7" s="18"/>
      <c r="D7" s="1">
        <v>21244</v>
      </c>
      <c r="E7" s="5">
        <v>10.62</v>
      </c>
      <c r="F7" s="1"/>
      <c r="G7" s="5"/>
    </row>
    <row r="8" spans="1:7" ht="12.75">
      <c r="A8" t="s">
        <v>48</v>
      </c>
      <c r="B8" s="18" t="s">
        <v>54</v>
      </c>
      <c r="C8" s="18"/>
      <c r="D8" s="1">
        <v>11288</v>
      </c>
      <c r="E8" s="5">
        <v>5.65</v>
      </c>
      <c r="F8" s="1"/>
      <c r="G8" s="5"/>
    </row>
    <row r="9" spans="1:7" ht="12.75">
      <c r="A9" t="s">
        <v>49</v>
      </c>
      <c r="B9" s="18" t="s">
        <v>3</v>
      </c>
      <c r="C9" s="18"/>
      <c r="D9" s="1">
        <v>9261</v>
      </c>
      <c r="E9" s="5">
        <v>4.63</v>
      </c>
      <c r="F9" s="1"/>
      <c r="G9" s="5"/>
    </row>
    <row r="10" spans="1:7" ht="13.5" customHeight="1">
      <c r="A10" s="7" t="s">
        <v>50</v>
      </c>
      <c r="B10" s="18" t="s">
        <v>6</v>
      </c>
      <c r="C10" s="18"/>
      <c r="D10" s="8">
        <v>8021</v>
      </c>
      <c r="E10" s="9">
        <v>4.01</v>
      </c>
      <c r="F10" s="8"/>
      <c r="G10" s="9"/>
    </row>
    <row r="11" spans="1:7" ht="26.25" customHeight="1">
      <c r="A11" s="11" t="s">
        <v>51</v>
      </c>
      <c r="B11" s="24" t="s">
        <v>52</v>
      </c>
      <c r="C11" s="24"/>
      <c r="D11" s="1">
        <v>6684</v>
      </c>
      <c r="E11" s="5">
        <v>3.34</v>
      </c>
      <c r="F11" s="1"/>
      <c r="G11" s="5"/>
    </row>
    <row r="12" spans="1:7" ht="29.25" customHeight="1">
      <c r="A12" s="11" t="s">
        <v>53</v>
      </c>
      <c r="B12" s="24" t="s">
        <v>5</v>
      </c>
      <c r="C12" s="24"/>
      <c r="D12" s="1">
        <v>4408</v>
      </c>
      <c r="E12" s="5">
        <v>2.2</v>
      </c>
      <c r="F12" s="1"/>
      <c r="G12" s="5"/>
    </row>
    <row r="13" spans="1:7" ht="12.75">
      <c r="A13" t="s">
        <v>55</v>
      </c>
      <c r="B13" s="18" t="s">
        <v>8</v>
      </c>
      <c r="C13" s="18"/>
      <c r="D13" s="1">
        <v>2907</v>
      </c>
      <c r="E13" s="5">
        <v>1.45</v>
      </c>
      <c r="F13" s="1"/>
      <c r="G13" s="5"/>
    </row>
    <row r="14" spans="1:7" ht="12.75">
      <c r="A14" t="s">
        <v>56</v>
      </c>
      <c r="B14" s="18" t="s">
        <v>7</v>
      </c>
      <c r="C14" s="18"/>
      <c r="D14" s="1">
        <v>1050</v>
      </c>
      <c r="E14" s="5">
        <v>0.53</v>
      </c>
      <c r="F14" s="1"/>
      <c r="G14" s="5"/>
    </row>
    <row r="15" ht="12.75">
      <c r="D15" s="1"/>
    </row>
    <row r="16" spans="2:3" ht="12.75">
      <c r="B16" s="2"/>
      <c r="C16" s="6" t="s">
        <v>18</v>
      </c>
    </row>
    <row r="17" spans="1:3" ht="12.75">
      <c r="A17" s="2" t="s">
        <v>10</v>
      </c>
      <c r="B17" s="4">
        <v>407003</v>
      </c>
      <c r="C17" s="4"/>
    </row>
    <row r="18" spans="1:3" ht="12.75">
      <c r="A18" s="2" t="s">
        <v>16</v>
      </c>
      <c r="B18" s="4">
        <v>202893</v>
      </c>
      <c r="C18">
        <v>49.85</v>
      </c>
    </row>
    <row r="19" spans="1:3" ht="12.75">
      <c r="A19" s="2" t="s">
        <v>34</v>
      </c>
      <c r="B19" s="4">
        <v>199950</v>
      </c>
      <c r="C19">
        <v>98.55</v>
      </c>
    </row>
    <row r="20" spans="1:3" ht="12.75">
      <c r="A20" s="2" t="s">
        <v>35</v>
      </c>
      <c r="B20" s="4">
        <v>2943</v>
      </c>
      <c r="C20">
        <v>1.45</v>
      </c>
    </row>
    <row r="21" spans="1:2" ht="12.75">
      <c r="A21" t="s">
        <v>11</v>
      </c>
      <c r="B21" s="4"/>
    </row>
    <row r="22" spans="1:3" ht="12.75">
      <c r="A22" s="2" t="s">
        <v>17</v>
      </c>
      <c r="B22" s="4">
        <v>2536</v>
      </c>
      <c r="C22">
        <v>1.25</v>
      </c>
    </row>
    <row r="23" spans="1:2" ht="12.75">
      <c r="A23" s="2"/>
      <c r="B23" s="4"/>
    </row>
    <row r="24" spans="1:5" ht="12.75">
      <c r="A24" s="23" t="s">
        <v>12</v>
      </c>
      <c r="B24" s="23"/>
      <c r="C24" s="23"/>
      <c r="D24" s="23"/>
      <c r="E24" s="23"/>
    </row>
    <row r="25" spans="1:5" ht="12.75">
      <c r="A25" s="23" t="s">
        <v>13</v>
      </c>
      <c r="B25" s="23"/>
      <c r="C25" s="23"/>
      <c r="D25" s="23"/>
      <c r="E25" s="23"/>
    </row>
    <row r="27" spans="1:6" ht="12.75">
      <c r="A27" s="20" t="s">
        <v>45</v>
      </c>
      <c r="B27" s="20"/>
      <c r="C27" s="20"/>
      <c r="D27" s="20"/>
      <c r="E27" s="20"/>
      <c r="F27" s="20"/>
    </row>
    <row r="29" spans="1:3" ht="12.75">
      <c r="A29" s="2" t="s">
        <v>15</v>
      </c>
      <c r="B29" s="2" t="s">
        <v>31</v>
      </c>
      <c r="C29" s="2" t="s">
        <v>43</v>
      </c>
    </row>
    <row r="30" spans="1:3" ht="12.75">
      <c r="A30" t="s">
        <v>0</v>
      </c>
      <c r="B30" s="1">
        <v>98267</v>
      </c>
      <c r="C30" s="3">
        <f>B30/200130*100</f>
        <v>49.10158397041923</v>
      </c>
    </row>
    <row r="31" spans="1:3" ht="12.75">
      <c r="A31" t="s">
        <v>1</v>
      </c>
      <c r="B31" s="1">
        <v>30900</v>
      </c>
      <c r="C31" s="3">
        <f aca="true" t="shared" si="0" ref="C31:C43">B31/200130*100</f>
        <v>15.4399640233848</v>
      </c>
    </row>
    <row r="32" spans="1:3" ht="12.75">
      <c r="A32" t="s">
        <v>2</v>
      </c>
      <c r="B32" s="1">
        <v>19238</v>
      </c>
      <c r="C32" s="3">
        <f t="shared" si="0"/>
        <v>9.612751711387597</v>
      </c>
    </row>
    <row r="33" spans="1:3" ht="12.75">
      <c r="A33" t="s">
        <v>4</v>
      </c>
      <c r="B33" s="1">
        <v>17730</v>
      </c>
      <c r="C33" s="3">
        <f t="shared" si="0"/>
        <v>8.859241493029531</v>
      </c>
    </row>
    <row r="34" spans="1:3" ht="12.75">
      <c r="A34" t="s">
        <v>3</v>
      </c>
      <c r="B34" s="1">
        <v>10507</v>
      </c>
      <c r="C34" s="3">
        <f t="shared" si="0"/>
        <v>5.250087443161944</v>
      </c>
    </row>
    <row r="35" spans="1:3" ht="12.75">
      <c r="A35" t="s">
        <v>6</v>
      </c>
      <c r="B35" s="1">
        <v>7171</v>
      </c>
      <c r="C35" s="3">
        <f t="shared" si="0"/>
        <v>3.5831709388897215</v>
      </c>
    </row>
    <row r="36" spans="1:3" ht="12.75">
      <c r="A36" t="s">
        <v>40</v>
      </c>
      <c r="B36" s="1">
        <v>5668</v>
      </c>
      <c r="C36" s="3">
        <f t="shared" si="0"/>
        <v>2.832159096587218</v>
      </c>
    </row>
    <row r="37" spans="1:3" ht="12.75">
      <c r="A37" t="s">
        <v>39</v>
      </c>
      <c r="B37" s="1">
        <v>4963</v>
      </c>
      <c r="C37" s="3">
        <f t="shared" si="0"/>
        <v>2.479888072752711</v>
      </c>
    </row>
    <row r="38" spans="1:3" ht="12.75">
      <c r="A38" t="s">
        <v>8</v>
      </c>
      <c r="B38" s="1">
        <v>3095</v>
      </c>
      <c r="C38" s="3">
        <f t="shared" si="0"/>
        <v>1.546494778394044</v>
      </c>
    </row>
    <row r="39" spans="1:3" ht="12.75">
      <c r="A39" t="s">
        <v>37</v>
      </c>
      <c r="B39" s="1">
        <v>1104</v>
      </c>
      <c r="C39" s="3">
        <f t="shared" si="0"/>
        <v>0.5516414330685054</v>
      </c>
    </row>
    <row r="40" spans="1:3" ht="12.75">
      <c r="A40" t="s">
        <v>7</v>
      </c>
      <c r="B40" s="1">
        <v>950</v>
      </c>
      <c r="C40" s="3">
        <f t="shared" si="0"/>
        <v>0.47469145055713785</v>
      </c>
    </row>
    <row r="41" spans="1:3" ht="12.75">
      <c r="A41" t="s">
        <v>41</v>
      </c>
      <c r="B41" s="1">
        <v>239</v>
      </c>
      <c r="C41" s="3">
        <f t="shared" si="0"/>
        <v>0.11942237545595363</v>
      </c>
    </row>
    <row r="42" spans="1:3" ht="12.75">
      <c r="A42" t="s">
        <v>42</v>
      </c>
      <c r="B42" s="1">
        <v>198</v>
      </c>
      <c r="C42" s="3">
        <f t="shared" si="0"/>
        <v>0.09893569180032978</v>
      </c>
    </row>
    <row r="43" spans="1:3" ht="12.75">
      <c r="A43" t="s">
        <v>9</v>
      </c>
      <c r="B43" s="1">
        <v>100</v>
      </c>
      <c r="C43" s="3">
        <f t="shared" si="0"/>
        <v>0.04996752111127767</v>
      </c>
    </row>
    <row r="44" ht="12.75">
      <c r="B44" s="1"/>
    </row>
    <row r="45" spans="2:3" ht="12.75">
      <c r="B45" s="2"/>
      <c r="C45" s="2" t="s">
        <v>18</v>
      </c>
    </row>
    <row r="46" spans="1:3" ht="12.75">
      <c r="A46" s="2" t="s">
        <v>10</v>
      </c>
      <c r="B46" s="4">
        <v>407003</v>
      </c>
      <c r="C46" s="4"/>
    </row>
    <row r="47" spans="1:3" ht="12.75">
      <c r="A47" s="2" t="s">
        <v>16</v>
      </c>
      <c r="B47" s="4">
        <v>202901</v>
      </c>
      <c r="C47" s="3">
        <f>B47/B46*100</f>
        <v>49.85245808998951</v>
      </c>
    </row>
    <row r="48" spans="1:3" ht="12.75">
      <c r="A48" s="2" t="s">
        <v>34</v>
      </c>
      <c r="B48" s="4">
        <v>200130</v>
      </c>
      <c r="C48" s="3">
        <f>B48/B47*100</f>
        <v>98.63430934298007</v>
      </c>
    </row>
    <row r="49" spans="1:3" ht="12.75">
      <c r="A49" s="2" t="s">
        <v>35</v>
      </c>
      <c r="B49" s="4">
        <v>2771</v>
      </c>
      <c r="C49" s="3">
        <f>B49/B47*100</f>
        <v>1.3656906570199259</v>
      </c>
    </row>
    <row r="50" spans="1:3" ht="12.75">
      <c r="A50" t="s">
        <v>11</v>
      </c>
      <c r="B50" s="4"/>
      <c r="C50" s="3"/>
    </row>
    <row r="51" spans="1:3" ht="12.75">
      <c r="A51" s="2" t="s">
        <v>17</v>
      </c>
      <c r="B51" s="4">
        <v>2343</v>
      </c>
      <c r="C51" s="3">
        <f>B51/B47*100</f>
        <v>1.1547503462279634</v>
      </c>
    </row>
    <row r="52" spans="1:2" ht="12.75">
      <c r="A52" s="2"/>
      <c r="B52" s="4"/>
    </row>
    <row r="53" spans="1:5" ht="12.75">
      <c r="A53" s="23" t="s">
        <v>12</v>
      </c>
      <c r="B53" s="23"/>
      <c r="C53" s="23"/>
      <c r="D53" s="23"/>
      <c r="E53" s="23"/>
    </row>
    <row r="54" spans="1:5" ht="12.75">
      <c r="A54" s="23" t="s">
        <v>13</v>
      </c>
      <c r="B54" s="23"/>
      <c r="C54" s="23"/>
      <c r="D54" s="23"/>
      <c r="E54" s="23"/>
    </row>
  </sheetData>
  <mergeCells count="19">
    <mergeCell ref="A53:E53"/>
    <mergeCell ref="A54:E54"/>
    <mergeCell ref="B14:C14"/>
    <mergeCell ref="A1:F1"/>
    <mergeCell ref="A2:F2"/>
    <mergeCell ref="A3:F3"/>
    <mergeCell ref="B8:C8"/>
    <mergeCell ref="B11:C11"/>
    <mergeCell ref="B13:C13"/>
    <mergeCell ref="B4:C4"/>
    <mergeCell ref="B5:C5"/>
    <mergeCell ref="B6:C6"/>
    <mergeCell ref="B7:C7"/>
    <mergeCell ref="A25:E25"/>
    <mergeCell ref="A27:F27"/>
    <mergeCell ref="B9:C9"/>
    <mergeCell ref="B10:C10"/>
    <mergeCell ref="B12:C12"/>
    <mergeCell ref="A24:E2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I52"/>
  <sheetViews>
    <sheetView workbookViewId="0" topLeftCell="A1">
      <selection activeCell="A3" sqref="A3:IV3"/>
    </sheetView>
  </sheetViews>
  <sheetFormatPr defaultColWidth="9.140625" defaultRowHeight="12.75"/>
  <cols>
    <col min="1" max="1" width="27.57421875" style="0" customWidth="1"/>
    <col min="2" max="2" width="13.8515625" style="0" customWidth="1"/>
    <col min="3" max="3" width="14.7109375" style="0" customWidth="1"/>
    <col min="4" max="4" width="9.28125" style="0" customWidth="1"/>
    <col min="5" max="5" width="10.140625" style="0" customWidth="1"/>
    <col min="6" max="6" width="10.421875" style="0" customWidth="1"/>
    <col min="7" max="7" width="12.8515625" style="0" bestFit="1" customWidth="1"/>
    <col min="8" max="8" width="10.8515625" style="0" bestFit="1" customWidth="1"/>
  </cols>
  <sheetData>
    <row r="1" spans="1:6" ht="19.5" customHeight="1">
      <c r="A1" s="19" t="s">
        <v>19</v>
      </c>
      <c r="B1" s="19"/>
      <c r="C1" s="19"/>
      <c r="D1" s="19"/>
      <c r="E1" s="19"/>
      <c r="F1" s="19"/>
    </row>
    <row r="2" spans="1:6" ht="12.75">
      <c r="A2" s="20" t="s">
        <v>57</v>
      </c>
      <c r="B2" s="20"/>
      <c r="C2" s="20"/>
      <c r="D2" s="20"/>
      <c r="E2" s="20"/>
      <c r="F2" s="20"/>
    </row>
    <row r="3" spans="1:8" ht="12.75">
      <c r="A3" s="2" t="s">
        <v>14</v>
      </c>
      <c r="B3" s="22" t="s">
        <v>15</v>
      </c>
      <c r="C3" s="22"/>
      <c r="D3" s="2" t="s">
        <v>31</v>
      </c>
      <c r="E3" s="2" t="s">
        <v>32</v>
      </c>
      <c r="F3" s="2" t="s">
        <v>33</v>
      </c>
      <c r="G3" s="2"/>
      <c r="H3" s="2"/>
    </row>
    <row r="4" spans="1:9" ht="12.75">
      <c r="A4" t="s">
        <v>73</v>
      </c>
      <c r="B4" s="18" t="s">
        <v>1</v>
      </c>
      <c r="C4" s="18"/>
      <c r="D4" s="1">
        <v>57716</v>
      </c>
      <c r="E4" s="5">
        <v>37.27</v>
      </c>
      <c r="F4" s="1">
        <f>D4-D5</f>
        <v>1649</v>
      </c>
      <c r="G4" s="5"/>
      <c r="H4" s="1"/>
      <c r="I4" s="1"/>
    </row>
    <row r="5" spans="1:8" ht="12.75">
      <c r="A5" t="s">
        <v>74</v>
      </c>
      <c r="B5" s="18" t="s">
        <v>0</v>
      </c>
      <c r="C5" s="18"/>
      <c r="D5" s="1">
        <v>56067</v>
      </c>
      <c r="E5" s="5">
        <v>36.21</v>
      </c>
      <c r="F5" s="1"/>
      <c r="G5" s="5"/>
      <c r="H5" s="1"/>
    </row>
    <row r="6" spans="1:7" ht="12.75">
      <c r="A6" t="s">
        <v>75</v>
      </c>
      <c r="B6" s="18" t="s">
        <v>2</v>
      </c>
      <c r="C6" s="18"/>
      <c r="D6" s="1">
        <v>19299</v>
      </c>
      <c r="E6" s="5">
        <v>12.46</v>
      </c>
      <c r="F6" s="1"/>
      <c r="G6" s="5"/>
    </row>
    <row r="7" spans="1:7" ht="12.75">
      <c r="A7" t="s">
        <v>76</v>
      </c>
      <c r="B7" s="18" t="s">
        <v>3</v>
      </c>
      <c r="C7" s="18"/>
      <c r="D7" s="1">
        <v>10129</v>
      </c>
      <c r="E7" s="5">
        <v>6.54</v>
      </c>
      <c r="F7" s="1"/>
      <c r="G7" s="5"/>
    </row>
    <row r="8" spans="1:7" ht="29.25" customHeight="1">
      <c r="A8" s="7" t="s">
        <v>77</v>
      </c>
      <c r="B8" s="23" t="s">
        <v>5</v>
      </c>
      <c r="C8" s="23"/>
      <c r="D8" s="8">
        <v>4180</v>
      </c>
      <c r="E8" s="9">
        <v>2.7</v>
      </c>
      <c r="F8" s="8"/>
      <c r="G8" s="9"/>
    </row>
    <row r="9" spans="1:7" ht="12.75">
      <c r="A9" t="s">
        <v>78</v>
      </c>
      <c r="B9" s="18" t="s">
        <v>6</v>
      </c>
      <c r="C9" s="18"/>
      <c r="D9" s="8">
        <v>3021</v>
      </c>
      <c r="E9" s="9">
        <v>1.95</v>
      </c>
      <c r="F9" s="8"/>
      <c r="G9" s="9"/>
    </row>
    <row r="10" spans="1:7" ht="12.75">
      <c r="A10" t="s">
        <v>79</v>
      </c>
      <c r="B10" s="18" t="s">
        <v>7</v>
      </c>
      <c r="C10" s="18"/>
      <c r="D10" s="1">
        <v>2287</v>
      </c>
      <c r="E10" s="5">
        <v>1.48</v>
      </c>
      <c r="F10" s="1"/>
      <c r="G10" s="5"/>
    </row>
    <row r="11" spans="1:7" ht="12.75">
      <c r="A11" t="s">
        <v>80</v>
      </c>
      <c r="B11" s="18" t="s">
        <v>8</v>
      </c>
      <c r="C11" s="18"/>
      <c r="D11" s="1">
        <v>2150</v>
      </c>
      <c r="E11" s="5">
        <v>1.39</v>
      </c>
      <c r="F11" s="1"/>
      <c r="G11" s="5"/>
    </row>
    <row r="12" ht="12.75">
      <c r="D12" s="1"/>
    </row>
    <row r="13" spans="2:3" ht="12.75">
      <c r="B13" s="2"/>
      <c r="C13" s="6" t="s">
        <v>18</v>
      </c>
    </row>
    <row r="14" spans="1:3" ht="12.75">
      <c r="A14" s="2" t="s">
        <v>10</v>
      </c>
      <c r="B14" s="4">
        <v>367337</v>
      </c>
      <c r="C14" s="4"/>
    </row>
    <row r="15" spans="1:3" ht="12.75">
      <c r="A15" s="2" t="s">
        <v>16</v>
      </c>
      <c r="B15" s="4">
        <v>158330</v>
      </c>
      <c r="C15" s="3">
        <v>43.1</v>
      </c>
    </row>
    <row r="16" spans="1:3" ht="12.75">
      <c r="A16" s="2" t="s">
        <v>34</v>
      </c>
      <c r="B16" s="4">
        <v>154849</v>
      </c>
      <c r="C16" s="3">
        <v>97.8</v>
      </c>
    </row>
    <row r="17" spans="1:3" ht="12.75">
      <c r="A17" s="2" t="s">
        <v>35</v>
      </c>
      <c r="B17" s="4">
        <v>3481</v>
      </c>
      <c r="C17" s="3">
        <v>2.2</v>
      </c>
    </row>
    <row r="18" spans="1:2" ht="12.75">
      <c r="A18" t="s">
        <v>11</v>
      </c>
      <c r="B18" s="4"/>
    </row>
    <row r="19" spans="1:3" ht="12.75">
      <c r="A19" s="2" t="s">
        <v>17</v>
      </c>
      <c r="B19" s="4">
        <v>2924</v>
      </c>
      <c r="C19">
        <v>1.85</v>
      </c>
    </row>
    <row r="20" spans="1:2" ht="12.75">
      <c r="A20" s="2"/>
      <c r="B20" s="4"/>
    </row>
    <row r="21" spans="1:5" ht="12.75">
      <c r="A21" s="23" t="s">
        <v>12</v>
      </c>
      <c r="B21" s="23"/>
      <c r="C21" s="23"/>
      <c r="D21" s="23"/>
      <c r="E21" s="23"/>
    </row>
    <row r="22" spans="1:5" ht="12.75">
      <c r="A22" s="23" t="s">
        <v>13</v>
      </c>
      <c r="B22" s="23"/>
      <c r="C22" s="23"/>
      <c r="D22" s="23"/>
      <c r="E22" s="23"/>
    </row>
    <row r="24" spans="1:6" ht="12.75">
      <c r="A24" s="20" t="s">
        <v>58</v>
      </c>
      <c r="B24" s="20"/>
      <c r="C24" s="20"/>
      <c r="D24" s="20"/>
      <c r="E24" s="20"/>
      <c r="F24" s="20"/>
    </row>
    <row r="26" spans="1:3" ht="12.75">
      <c r="A26" s="2" t="s">
        <v>15</v>
      </c>
      <c r="B26" s="2" t="s">
        <v>31</v>
      </c>
      <c r="C26" s="2" t="s">
        <v>43</v>
      </c>
    </row>
    <row r="27" spans="1:3" ht="12.75">
      <c r="A27" t="s">
        <v>1</v>
      </c>
      <c r="B27" s="1">
        <v>53457</v>
      </c>
      <c r="C27" s="3">
        <f>B27/155088*100</f>
        <v>34.468817703497365</v>
      </c>
    </row>
    <row r="28" spans="1:3" ht="12.75">
      <c r="A28" t="s">
        <v>0</v>
      </c>
      <c r="B28">
        <v>51711</v>
      </c>
      <c r="C28" s="3">
        <f aca="true" t="shared" si="0" ref="C28:C40">B28/155088*100</f>
        <v>33.343005261528944</v>
      </c>
    </row>
    <row r="29" spans="1:3" ht="12.75">
      <c r="A29" t="s">
        <v>2</v>
      </c>
      <c r="B29" s="1">
        <v>16675</v>
      </c>
      <c r="C29" s="3">
        <f t="shared" si="0"/>
        <v>10.751960177447643</v>
      </c>
    </row>
    <row r="30" spans="1:3" ht="12.75">
      <c r="A30" t="s">
        <v>3</v>
      </c>
      <c r="B30" s="1">
        <v>9492</v>
      </c>
      <c r="C30" s="3">
        <f t="shared" si="0"/>
        <v>6.120396162178892</v>
      </c>
    </row>
    <row r="31" spans="1:3" ht="12.75">
      <c r="A31" t="s">
        <v>39</v>
      </c>
      <c r="B31" s="1">
        <v>5077</v>
      </c>
      <c r="C31" s="3">
        <f t="shared" si="0"/>
        <v>3.2736252966057977</v>
      </c>
    </row>
    <row r="32" spans="1:3" ht="12.75">
      <c r="A32" t="s">
        <v>4</v>
      </c>
      <c r="B32" s="1">
        <v>4576</v>
      </c>
      <c r="C32" s="3">
        <f t="shared" si="0"/>
        <v>2.9505828948725883</v>
      </c>
    </row>
    <row r="33" spans="1:3" ht="12.75">
      <c r="A33" t="s">
        <v>40</v>
      </c>
      <c r="B33" s="1">
        <v>4567</v>
      </c>
      <c r="C33" s="3">
        <f t="shared" si="0"/>
        <v>2.9447797379552254</v>
      </c>
    </row>
    <row r="34" spans="1:3" ht="12.75">
      <c r="A34" t="s">
        <v>37</v>
      </c>
      <c r="B34" s="1">
        <v>3513</v>
      </c>
      <c r="C34" s="3">
        <f t="shared" si="0"/>
        <v>2.2651655834107087</v>
      </c>
    </row>
    <row r="35" spans="1:3" ht="12.75">
      <c r="A35" t="s">
        <v>6</v>
      </c>
      <c r="B35" s="1">
        <v>1988</v>
      </c>
      <c r="C35" s="3">
        <f t="shared" si="0"/>
        <v>1.2818528835241927</v>
      </c>
    </row>
    <row r="36" spans="1:3" ht="12.75">
      <c r="A36" t="s">
        <v>8</v>
      </c>
      <c r="B36" s="1">
        <v>1346</v>
      </c>
      <c r="C36" s="3">
        <f t="shared" si="0"/>
        <v>0.8678943567522955</v>
      </c>
    </row>
    <row r="37" spans="1:3" ht="12.75">
      <c r="A37" t="s">
        <v>7</v>
      </c>
      <c r="B37" s="1">
        <v>1152</v>
      </c>
      <c r="C37" s="3">
        <f t="shared" si="0"/>
        <v>0.7428040854224698</v>
      </c>
    </row>
    <row r="38" spans="1:3" ht="12.75">
      <c r="A38" t="s">
        <v>9</v>
      </c>
      <c r="B38" s="1">
        <v>746</v>
      </c>
      <c r="C38" s="3">
        <f t="shared" si="0"/>
        <v>0.48101722892809246</v>
      </c>
    </row>
    <row r="39" spans="1:3" ht="12.75">
      <c r="A39" t="s">
        <v>41</v>
      </c>
      <c r="B39" s="1">
        <v>524</v>
      </c>
      <c r="C39" s="3">
        <f t="shared" si="0"/>
        <v>0.3378726916331373</v>
      </c>
    </row>
    <row r="40" spans="1:3" ht="12.75">
      <c r="A40" t="s">
        <v>42</v>
      </c>
      <c r="B40" s="1">
        <v>264</v>
      </c>
      <c r="C40" s="3">
        <f t="shared" si="0"/>
        <v>0.17022593624264934</v>
      </c>
    </row>
    <row r="41" ht="12.75">
      <c r="B41" s="1"/>
    </row>
    <row r="43" spans="2:3" ht="12.75">
      <c r="B43" s="2"/>
      <c r="C43" s="2" t="s">
        <v>18</v>
      </c>
    </row>
    <row r="44" spans="1:3" ht="12.75">
      <c r="A44" s="2" t="s">
        <v>10</v>
      </c>
      <c r="B44" s="4">
        <v>367337</v>
      </c>
      <c r="C44" s="4"/>
    </row>
    <row r="45" spans="1:3" ht="12.75">
      <c r="A45" s="2" t="s">
        <v>16</v>
      </c>
      <c r="B45" s="4">
        <v>158337</v>
      </c>
      <c r="C45" s="3">
        <f>B45/B44*100</f>
        <v>43.10401620310505</v>
      </c>
    </row>
    <row r="46" spans="1:3" ht="12.75">
      <c r="A46" s="2" t="s">
        <v>34</v>
      </c>
      <c r="B46" s="4">
        <v>155088</v>
      </c>
      <c r="C46" s="3">
        <f>B46/B45*100</f>
        <v>97.94804751889956</v>
      </c>
    </row>
    <row r="47" spans="1:3" ht="12.75">
      <c r="A47" s="2" t="s">
        <v>35</v>
      </c>
      <c r="B47" s="4">
        <v>3249</v>
      </c>
      <c r="C47" s="3">
        <f>B47/B45*100</f>
        <v>2.0519524811004377</v>
      </c>
    </row>
    <row r="48" spans="1:3" ht="12.75">
      <c r="A48" t="s">
        <v>11</v>
      </c>
      <c r="B48" s="4"/>
      <c r="C48" s="3"/>
    </row>
    <row r="49" spans="1:3" ht="12.75">
      <c r="A49" s="2" t="s">
        <v>17</v>
      </c>
      <c r="B49" s="4">
        <v>2487</v>
      </c>
      <c r="C49" s="3">
        <f>B49/B45*100</f>
        <v>1.5707004679891623</v>
      </c>
    </row>
    <row r="50" spans="1:2" ht="12.75">
      <c r="A50" s="2"/>
      <c r="B50" s="4"/>
    </row>
    <row r="51" spans="1:5" ht="12.75">
      <c r="A51" s="23" t="s">
        <v>12</v>
      </c>
      <c r="B51" s="23"/>
      <c r="C51" s="23"/>
      <c r="D51" s="23"/>
      <c r="E51" s="23"/>
    </row>
    <row r="52" spans="1:5" ht="12.75">
      <c r="A52" s="23" t="s">
        <v>13</v>
      </c>
      <c r="B52" s="23"/>
      <c r="C52" s="23"/>
      <c r="D52" s="23"/>
      <c r="E52" s="23"/>
    </row>
  </sheetData>
  <mergeCells count="16">
    <mergeCell ref="A51:E51"/>
    <mergeCell ref="A52:E52"/>
    <mergeCell ref="B9:C9"/>
    <mergeCell ref="A1:F1"/>
    <mergeCell ref="A2:F2"/>
    <mergeCell ref="B3:C3"/>
    <mergeCell ref="B5:C5"/>
    <mergeCell ref="B4:C4"/>
    <mergeCell ref="A21:E21"/>
    <mergeCell ref="A22:E22"/>
    <mergeCell ref="A24:F24"/>
    <mergeCell ref="B6:C6"/>
    <mergeCell ref="B7:C7"/>
    <mergeCell ref="B8:C8"/>
    <mergeCell ref="B11:C11"/>
    <mergeCell ref="B10:C10"/>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J56"/>
  <sheetViews>
    <sheetView workbookViewId="0" topLeftCell="A1">
      <selection activeCell="A2" sqref="A2:IV2"/>
    </sheetView>
  </sheetViews>
  <sheetFormatPr defaultColWidth="9.140625" defaultRowHeight="12.75"/>
  <cols>
    <col min="1" max="1" width="27.57421875" style="0" customWidth="1"/>
    <col min="2" max="2" width="13.8515625" style="0" customWidth="1"/>
    <col min="3" max="3" width="14.7109375" style="0" customWidth="1"/>
    <col min="4" max="4" width="6.57421875" style="0" bestFit="1" customWidth="1"/>
    <col min="5" max="5" width="8.00390625" style="0" bestFit="1" customWidth="1"/>
    <col min="6" max="6" width="8.28125" style="0" bestFit="1" customWidth="1"/>
    <col min="7" max="7" width="12.8515625" style="0" bestFit="1" customWidth="1"/>
    <col min="8" max="8" width="10.8515625" style="0" bestFit="1" customWidth="1"/>
  </cols>
  <sheetData>
    <row r="1" spans="1:10" ht="19.5" customHeight="1">
      <c r="A1" s="25" t="s">
        <v>19</v>
      </c>
      <c r="B1" s="25"/>
      <c r="C1" s="25"/>
      <c r="D1" s="25"/>
      <c r="E1" s="25"/>
      <c r="F1" s="25"/>
      <c r="G1" s="25"/>
      <c r="H1" s="25"/>
      <c r="I1" s="25"/>
      <c r="J1" s="25"/>
    </row>
    <row r="2" spans="1:6" ht="12.75">
      <c r="A2" s="12" t="s">
        <v>162</v>
      </c>
      <c r="B2" s="12"/>
      <c r="C2" s="12"/>
      <c r="D2" s="12"/>
      <c r="E2" s="12"/>
      <c r="F2" s="12"/>
    </row>
    <row r="3" spans="1:6" ht="12.75">
      <c r="A3" s="21"/>
      <c r="B3" s="21"/>
      <c r="C3" s="21"/>
      <c r="D3" s="21"/>
      <c r="E3" s="21"/>
      <c r="F3" s="21"/>
    </row>
    <row r="4" spans="1:8" ht="12.75">
      <c r="A4" s="2" t="s">
        <v>14</v>
      </c>
      <c r="B4" s="22" t="s">
        <v>15</v>
      </c>
      <c r="C4" s="22"/>
      <c r="D4" s="2" t="s">
        <v>31</v>
      </c>
      <c r="E4" s="2" t="s">
        <v>32</v>
      </c>
      <c r="F4" s="2" t="s">
        <v>33</v>
      </c>
      <c r="G4" s="2"/>
      <c r="H4" s="2"/>
    </row>
    <row r="5" spans="1:9" ht="12.75">
      <c r="A5" t="s">
        <v>81</v>
      </c>
      <c r="B5" s="18" t="s">
        <v>1</v>
      </c>
      <c r="C5" s="18"/>
      <c r="D5" s="1">
        <v>63635</v>
      </c>
      <c r="E5" s="5">
        <v>34.69</v>
      </c>
      <c r="F5" s="1">
        <v>31553</v>
      </c>
      <c r="G5" s="5"/>
      <c r="H5" s="1"/>
      <c r="I5" s="1"/>
    </row>
    <row r="6" spans="1:8" ht="12.75">
      <c r="A6" t="s">
        <v>82</v>
      </c>
      <c r="B6" s="18" t="s">
        <v>0</v>
      </c>
      <c r="C6" s="18"/>
      <c r="D6" s="1">
        <v>32082</v>
      </c>
      <c r="E6" s="5">
        <v>17.49</v>
      </c>
      <c r="F6" s="1"/>
      <c r="G6" s="5"/>
      <c r="H6" s="1"/>
    </row>
    <row r="7" spans="1:7" ht="12.75">
      <c r="A7" t="s">
        <v>83</v>
      </c>
      <c r="B7" s="18" t="s">
        <v>37</v>
      </c>
      <c r="C7" s="18"/>
      <c r="D7" s="1">
        <v>26760</v>
      </c>
      <c r="E7" s="5">
        <v>14.59</v>
      </c>
      <c r="F7" s="1"/>
      <c r="G7" s="5"/>
    </row>
    <row r="8" spans="1:7" ht="12.75">
      <c r="A8" t="s">
        <v>84</v>
      </c>
      <c r="B8" s="18" t="s">
        <v>4</v>
      </c>
      <c r="C8" s="18"/>
      <c r="D8" s="1">
        <v>18020</v>
      </c>
      <c r="E8" s="5">
        <v>9.82</v>
      </c>
      <c r="F8" s="1"/>
      <c r="G8" s="5"/>
    </row>
    <row r="9" spans="1:7" ht="12.75">
      <c r="A9" t="s">
        <v>85</v>
      </c>
      <c r="B9" s="18" t="s">
        <v>2</v>
      </c>
      <c r="C9" s="18"/>
      <c r="D9" s="1">
        <v>13724</v>
      </c>
      <c r="E9" s="5">
        <v>7.48</v>
      </c>
      <c r="F9" s="1"/>
      <c r="G9" s="5"/>
    </row>
    <row r="10" spans="1:7" ht="12.75">
      <c r="A10" t="s">
        <v>86</v>
      </c>
      <c r="B10" s="18" t="s">
        <v>3</v>
      </c>
      <c r="C10" s="18"/>
      <c r="D10" s="1">
        <v>11478</v>
      </c>
      <c r="E10" s="5">
        <v>6.26</v>
      </c>
      <c r="F10" s="1"/>
      <c r="G10" s="5"/>
    </row>
    <row r="11" spans="1:7" ht="29.25" customHeight="1">
      <c r="A11" s="7" t="s">
        <v>87</v>
      </c>
      <c r="B11" s="23" t="s">
        <v>5</v>
      </c>
      <c r="C11" s="23"/>
      <c r="D11" s="8">
        <v>7306</v>
      </c>
      <c r="E11" s="9">
        <v>3.98</v>
      </c>
      <c r="F11" s="8"/>
      <c r="G11" s="9"/>
    </row>
    <row r="12" spans="1:7" ht="12.75">
      <c r="A12" t="s">
        <v>88</v>
      </c>
      <c r="B12" s="18" t="s">
        <v>6</v>
      </c>
      <c r="C12" s="18"/>
      <c r="D12" s="1">
        <v>3078</v>
      </c>
      <c r="E12" s="5">
        <v>1.68</v>
      </c>
      <c r="F12" s="1"/>
      <c r="G12" s="5"/>
    </row>
    <row r="13" spans="1:7" ht="12.75">
      <c r="A13" t="s">
        <v>89</v>
      </c>
      <c r="B13" s="18" t="s">
        <v>54</v>
      </c>
      <c r="C13" s="18"/>
      <c r="D13" s="1">
        <v>2350</v>
      </c>
      <c r="E13" s="5">
        <v>1.28</v>
      </c>
      <c r="F13" s="1"/>
      <c r="G13" s="5"/>
    </row>
    <row r="14" spans="1:7" ht="12.75">
      <c r="A14" t="s">
        <v>90</v>
      </c>
      <c r="B14" s="18" t="s">
        <v>7</v>
      </c>
      <c r="C14" s="18"/>
      <c r="D14" s="1">
        <v>2274</v>
      </c>
      <c r="E14" s="5">
        <v>1.24</v>
      </c>
      <c r="F14" s="1"/>
      <c r="G14" s="5"/>
    </row>
    <row r="15" spans="1:7" ht="12.75">
      <c r="A15" t="s">
        <v>91</v>
      </c>
      <c r="B15" s="18" t="s">
        <v>8</v>
      </c>
      <c r="C15" s="18"/>
      <c r="D15" s="1">
        <v>2048</v>
      </c>
      <c r="E15" s="5">
        <v>1.12</v>
      </c>
      <c r="F15" s="1"/>
      <c r="G15" s="5"/>
    </row>
    <row r="16" spans="1:7" ht="12.75">
      <c r="A16" t="s">
        <v>92</v>
      </c>
      <c r="B16" s="18" t="s">
        <v>9</v>
      </c>
      <c r="C16" s="18"/>
      <c r="D16" s="1">
        <v>701</v>
      </c>
      <c r="E16" s="5">
        <v>0.38</v>
      </c>
      <c r="F16" s="1"/>
      <c r="G16" s="5"/>
    </row>
    <row r="17" ht="12.75">
      <c r="D17" s="1"/>
    </row>
    <row r="18" spans="2:3" ht="12.75">
      <c r="B18" s="2"/>
      <c r="C18" s="6" t="s">
        <v>18</v>
      </c>
    </row>
    <row r="19" spans="1:3" ht="12.75">
      <c r="A19" s="2" t="s">
        <v>10</v>
      </c>
      <c r="B19" s="4">
        <v>470863</v>
      </c>
      <c r="C19" s="4"/>
    </row>
    <row r="20" spans="1:3" ht="12.75">
      <c r="A20" s="2" t="s">
        <v>16</v>
      </c>
      <c r="B20" s="4">
        <v>187348</v>
      </c>
      <c r="C20">
        <v>39.79</v>
      </c>
    </row>
    <row r="21" spans="1:3" ht="12.75">
      <c r="A21" s="2" t="s">
        <v>34</v>
      </c>
      <c r="B21" s="4">
        <v>183456</v>
      </c>
      <c r="C21">
        <v>97.92</v>
      </c>
    </row>
    <row r="22" spans="1:3" ht="12.75">
      <c r="A22" s="2" t="s">
        <v>35</v>
      </c>
      <c r="B22" s="4">
        <v>3892</v>
      </c>
      <c r="C22">
        <v>2.08</v>
      </c>
    </row>
    <row r="23" spans="1:2" ht="12.75">
      <c r="A23" t="s">
        <v>11</v>
      </c>
      <c r="B23" s="4"/>
    </row>
    <row r="24" spans="1:3" ht="12.75">
      <c r="A24" s="2" t="s">
        <v>17</v>
      </c>
      <c r="B24" s="4">
        <v>2698</v>
      </c>
      <c r="C24">
        <v>1.44</v>
      </c>
    </row>
    <row r="25" spans="1:2" ht="12.75">
      <c r="A25" s="2"/>
      <c r="B25" s="4"/>
    </row>
    <row r="26" spans="1:5" ht="12.75">
      <c r="A26" s="23" t="s">
        <v>12</v>
      </c>
      <c r="B26" s="23"/>
      <c r="C26" s="23"/>
      <c r="D26" s="23"/>
      <c r="E26" s="23"/>
    </row>
    <row r="27" spans="1:5" ht="12.75">
      <c r="A27" s="23" t="s">
        <v>13</v>
      </c>
      <c r="B27" s="23"/>
      <c r="C27" s="23"/>
      <c r="D27" s="23"/>
      <c r="E27" s="23"/>
    </row>
    <row r="29" spans="1:6" ht="12.75">
      <c r="A29" s="12" t="s">
        <v>163</v>
      </c>
      <c r="B29" s="12"/>
      <c r="C29" s="12"/>
      <c r="D29" s="12"/>
      <c r="E29" s="12"/>
      <c r="F29" s="12"/>
    </row>
    <row r="31" spans="1:3" ht="12.75">
      <c r="A31" s="2" t="s">
        <v>15</v>
      </c>
      <c r="B31" s="2" t="s">
        <v>31</v>
      </c>
      <c r="C31" s="2" t="s">
        <v>43</v>
      </c>
    </row>
    <row r="32" spans="1:3" ht="12.75">
      <c r="A32" t="s">
        <v>1</v>
      </c>
      <c r="B32" s="1">
        <v>68661</v>
      </c>
      <c r="C32" s="3">
        <f>B32/183736*100</f>
        <v>37.36937780293464</v>
      </c>
    </row>
    <row r="33" spans="1:3" ht="12.75">
      <c r="A33" t="s">
        <v>0</v>
      </c>
      <c r="B33" s="1">
        <v>32977</v>
      </c>
      <c r="C33" s="3">
        <f aca="true" t="shared" si="0" ref="C33:C45">B33/183736*100</f>
        <v>17.948034135934165</v>
      </c>
    </row>
    <row r="34" spans="1:3" ht="12.75">
      <c r="A34" t="s">
        <v>93</v>
      </c>
      <c r="B34" s="1">
        <v>20442</v>
      </c>
      <c r="C34" s="3">
        <f t="shared" si="0"/>
        <v>11.12574563504158</v>
      </c>
    </row>
    <row r="35" spans="1:3" ht="12.75">
      <c r="A35" t="s">
        <v>4</v>
      </c>
      <c r="B35" s="1">
        <v>18106</v>
      </c>
      <c r="C35" s="3">
        <f t="shared" si="0"/>
        <v>9.85435625027213</v>
      </c>
    </row>
    <row r="36" spans="1:3" ht="12.75">
      <c r="A36" t="s">
        <v>38</v>
      </c>
      <c r="B36" s="1">
        <v>11905</v>
      </c>
      <c r="C36" s="3">
        <f t="shared" si="0"/>
        <v>6.4794052335960295</v>
      </c>
    </row>
    <row r="37" spans="1:3" ht="12.75">
      <c r="A37" t="s">
        <v>3</v>
      </c>
      <c r="B37" s="1">
        <v>11119</v>
      </c>
      <c r="C37" s="3">
        <f t="shared" si="0"/>
        <v>6.051617538206993</v>
      </c>
    </row>
    <row r="38" spans="1:3" ht="12.75">
      <c r="A38" t="s">
        <v>40</v>
      </c>
      <c r="B38" s="1">
        <v>7419</v>
      </c>
      <c r="C38" s="3">
        <f t="shared" si="0"/>
        <v>4.037858666782776</v>
      </c>
    </row>
    <row r="39" spans="1:3" ht="12.75">
      <c r="A39" t="s">
        <v>39</v>
      </c>
      <c r="B39" s="1">
        <v>4717</v>
      </c>
      <c r="C39" s="3">
        <f t="shared" si="0"/>
        <v>2.5672704314886574</v>
      </c>
    </row>
    <row r="40" spans="1:3" ht="12.75">
      <c r="A40" t="s">
        <v>6</v>
      </c>
      <c r="B40" s="1">
        <v>2904</v>
      </c>
      <c r="C40" s="3">
        <f t="shared" si="0"/>
        <v>1.580528584490791</v>
      </c>
    </row>
    <row r="41" spans="1:3" ht="12.75">
      <c r="A41" t="s">
        <v>7</v>
      </c>
      <c r="B41" s="1">
        <v>2121</v>
      </c>
      <c r="C41" s="3">
        <f t="shared" si="0"/>
        <v>1.1543736665650717</v>
      </c>
    </row>
    <row r="42" spans="1:3" ht="12.75">
      <c r="A42" t="s">
        <v>8</v>
      </c>
      <c r="B42" s="1">
        <v>1920</v>
      </c>
      <c r="C42" s="3">
        <f t="shared" si="0"/>
        <v>1.044977576522837</v>
      </c>
    </row>
    <row r="43" spans="1:3" ht="12.75">
      <c r="A43" t="s">
        <v>41</v>
      </c>
      <c r="B43" s="1">
        <v>614</v>
      </c>
      <c r="C43" s="3">
        <f t="shared" si="0"/>
        <v>0.33417512082553225</v>
      </c>
    </row>
    <row r="44" spans="1:3" ht="12.75">
      <c r="A44" t="s">
        <v>94</v>
      </c>
      <c r="B44" s="1">
        <v>565</v>
      </c>
      <c r="C44" s="3">
        <f t="shared" si="0"/>
        <v>0.3075064222580224</v>
      </c>
    </row>
    <row r="45" spans="1:3" ht="12.75">
      <c r="A45" t="s">
        <v>9</v>
      </c>
      <c r="B45" s="1">
        <v>266</v>
      </c>
      <c r="C45" s="3">
        <f t="shared" si="0"/>
        <v>0.14477293508076808</v>
      </c>
    </row>
    <row r="46" ht="12.75">
      <c r="B46" s="1"/>
    </row>
    <row r="47" spans="2:3" ht="12.75">
      <c r="B47" s="2"/>
      <c r="C47" s="2" t="s">
        <v>18</v>
      </c>
    </row>
    <row r="48" spans="1:3" ht="12.75">
      <c r="A48" s="2" t="s">
        <v>10</v>
      </c>
      <c r="B48" s="4">
        <v>470863</v>
      </c>
      <c r="C48" s="4"/>
    </row>
    <row r="49" spans="1:3" ht="12.75">
      <c r="A49" s="2" t="s">
        <v>16</v>
      </c>
      <c r="B49" s="4">
        <v>187379</v>
      </c>
      <c r="C49" s="3">
        <f>B49/B48*100</f>
        <v>39.79480230980136</v>
      </c>
    </row>
    <row r="50" spans="1:3" ht="12.75">
      <c r="A50" s="2" t="s">
        <v>34</v>
      </c>
      <c r="B50" s="4">
        <v>183736</v>
      </c>
      <c r="C50" s="3">
        <f>B50/B49*100</f>
        <v>98.05581201735521</v>
      </c>
    </row>
    <row r="51" spans="1:3" ht="12.75">
      <c r="A51" s="2" t="s">
        <v>35</v>
      </c>
      <c r="B51" s="4">
        <v>3643</v>
      </c>
      <c r="C51" s="3">
        <f>B51/B49*100</f>
        <v>1.9441879826448003</v>
      </c>
    </row>
    <row r="52" spans="1:3" ht="12.75">
      <c r="A52" t="s">
        <v>11</v>
      </c>
      <c r="B52" s="4"/>
      <c r="C52" s="3"/>
    </row>
    <row r="53" spans="1:3" ht="12.75">
      <c r="A53" s="2" t="s">
        <v>17</v>
      </c>
      <c r="B53" s="4">
        <v>2401</v>
      </c>
      <c r="C53" s="3">
        <f>B53/B49*100</f>
        <v>1.281360237806798</v>
      </c>
    </row>
    <row r="54" spans="1:2" ht="12.75">
      <c r="A54" s="2"/>
      <c r="B54" s="4"/>
    </row>
    <row r="55" spans="1:5" ht="12.75">
      <c r="A55" s="23" t="s">
        <v>12</v>
      </c>
      <c r="B55" s="23"/>
      <c r="C55" s="23"/>
      <c r="D55" s="23"/>
      <c r="E55" s="23"/>
    </row>
    <row r="56" spans="1:5" ht="12.75">
      <c r="A56" s="23" t="s">
        <v>13</v>
      </c>
      <c r="B56" s="23"/>
      <c r="C56" s="23"/>
      <c r="D56" s="23"/>
      <c r="E56" s="23"/>
    </row>
  </sheetData>
  <mergeCells count="19">
    <mergeCell ref="A56:E56"/>
    <mergeCell ref="B10:C10"/>
    <mergeCell ref="B15:C15"/>
    <mergeCell ref="B16:C16"/>
    <mergeCell ref="B12:C12"/>
    <mergeCell ref="B13:C13"/>
    <mergeCell ref="B14:C14"/>
    <mergeCell ref="A26:E26"/>
    <mergeCell ref="A27:E27"/>
    <mergeCell ref="A3:F3"/>
    <mergeCell ref="A1:J1"/>
    <mergeCell ref="B4:C4"/>
    <mergeCell ref="A55:E55"/>
    <mergeCell ref="B5:C5"/>
    <mergeCell ref="B6:C6"/>
    <mergeCell ref="B7:C7"/>
    <mergeCell ref="B11:C11"/>
    <mergeCell ref="B8:C8"/>
    <mergeCell ref="B9:C9"/>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I52"/>
  <sheetViews>
    <sheetView workbookViewId="0" topLeftCell="A1">
      <selection activeCell="A2" sqref="A2:IV2"/>
    </sheetView>
  </sheetViews>
  <sheetFormatPr defaultColWidth="9.140625" defaultRowHeight="12.75"/>
  <cols>
    <col min="1" max="1" width="27.57421875" style="0" customWidth="1"/>
    <col min="2" max="2" width="13.8515625" style="0" customWidth="1"/>
    <col min="3" max="3" width="14.7109375" style="0" customWidth="1"/>
    <col min="4" max="4" width="6.57421875" style="0" bestFit="1" customWidth="1"/>
    <col min="5" max="5" width="8.00390625" style="0" bestFit="1" customWidth="1"/>
    <col min="6" max="6" width="8.28125" style="0" bestFit="1" customWidth="1"/>
    <col min="7" max="7" width="12.8515625" style="0" bestFit="1" customWidth="1"/>
    <col min="8" max="8" width="10.8515625" style="0" bestFit="1" customWidth="1"/>
  </cols>
  <sheetData>
    <row r="1" spans="1:6" ht="19.5" customHeight="1">
      <c r="A1" s="19" t="s">
        <v>19</v>
      </c>
      <c r="B1" s="19"/>
      <c r="C1" s="19"/>
      <c r="D1" s="19"/>
      <c r="E1" s="19"/>
      <c r="F1" s="19"/>
    </row>
    <row r="2" spans="1:6" ht="12.75">
      <c r="A2" s="20" t="s">
        <v>59</v>
      </c>
      <c r="B2" s="20"/>
      <c r="C2" s="20"/>
      <c r="D2" s="20"/>
      <c r="E2" s="20"/>
      <c r="F2" s="20"/>
    </row>
    <row r="3" spans="1:6" ht="12.75">
      <c r="A3" s="21"/>
      <c r="B3" s="21"/>
      <c r="C3" s="21"/>
      <c r="D3" s="21"/>
      <c r="E3" s="21"/>
      <c r="F3" s="21"/>
    </row>
    <row r="4" spans="1:8" ht="12.75">
      <c r="A4" s="2" t="s">
        <v>14</v>
      </c>
      <c r="B4" s="22" t="s">
        <v>15</v>
      </c>
      <c r="C4" s="22"/>
      <c r="D4" s="2" t="s">
        <v>31</v>
      </c>
      <c r="E4" s="2" t="s">
        <v>32</v>
      </c>
      <c r="F4" s="2" t="s">
        <v>33</v>
      </c>
      <c r="G4" s="2"/>
      <c r="H4" s="2"/>
    </row>
    <row r="5" spans="1:9" ht="12.75">
      <c r="A5" t="s">
        <v>95</v>
      </c>
      <c r="B5" s="18" t="s">
        <v>0</v>
      </c>
      <c r="C5" s="18"/>
      <c r="D5" s="1">
        <v>76477</v>
      </c>
      <c r="E5" s="5">
        <v>44.08</v>
      </c>
      <c r="F5" s="1">
        <v>42665</v>
      </c>
      <c r="G5" s="5"/>
      <c r="H5" s="1"/>
      <c r="I5" s="1"/>
    </row>
    <row r="6" spans="1:8" ht="12.75">
      <c r="A6" t="s">
        <v>96</v>
      </c>
      <c r="B6" s="18" t="s">
        <v>1</v>
      </c>
      <c r="C6" s="18"/>
      <c r="D6" s="1">
        <v>33812</v>
      </c>
      <c r="E6" s="5">
        <v>19.49</v>
      </c>
      <c r="F6" s="1"/>
      <c r="G6" s="5"/>
      <c r="H6" s="1"/>
    </row>
    <row r="7" spans="1:7" ht="12.75">
      <c r="A7" t="s">
        <v>97</v>
      </c>
      <c r="B7" s="18" t="s">
        <v>2</v>
      </c>
      <c r="C7" s="18"/>
      <c r="D7" s="1">
        <v>32335</v>
      </c>
      <c r="E7" s="5">
        <v>18.64</v>
      </c>
      <c r="F7" s="1"/>
      <c r="G7" s="5"/>
    </row>
    <row r="8" spans="1:7" ht="12.75">
      <c r="A8" t="s">
        <v>98</v>
      </c>
      <c r="B8" s="18" t="s">
        <v>6</v>
      </c>
      <c r="C8" s="18"/>
      <c r="D8" s="1">
        <v>9440</v>
      </c>
      <c r="E8" s="5">
        <v>5.44</v>
      </c>
      <c r="F8" s="1"/>
      <c r="G8" s="5"/>
    </row>
    <row r="9" spans="1:7" ht="12.75">
      <c r="A9" t="s">
        <v>99</v>
      </c>
      <c r="B9" s="18" t="s">
        <v>3</v>
      </c>
      <c r="C9" s="18"/>
      <c r="D9" s="1">
        <v>8969</v>
      </c>
      <c r="E9" s="5">
        <v>5.17</v>
      </c>
      <c r="F9" s="1"/>
      <c r="G9" s="5"/>
    </row>
    <row r="10" spans="1:7" ht="29.25" customHeight="1">
      <c r="A10" s="7" t="s">
        <v>100</v>
      </c>
      <c r="B10" s="23" t="s">
        <v>5</v>
      </c>
      <c r="C10" s="23"/>
      <c r="D10" s="8">
        <v>6910</v>
      </c>
      <c r="E10" s="9">
        <v>3.98</v>
      </c>
      <c r="F10" s="8"/>
      <c r="G10" s="9"/>
    </row>
    <row r="11" spans="1:7" ht="12.75">
      <c r="A11" t="s">
        <v>101</v>
      </c>
      <c r="B11" s="18" t="s">
        <v>8</v>
      </c>
      <c r="C11" s="18"/>
      <c r="D11" s="1">
        <v>4186</v>
      </c>
      <c r="E11" s="5">
        <v>2.41</v>
      </c>
      <c r="F11" s="1"/>
      <c r="G11" s="5"/>
    </row>
    <row r="12" spans="1:7" ht="12.75">
      <c r="A12" t="s">
        <v>102</v>
      </c>
      <c r="B12" s="18" t="s">
        <v>7</v>
      </c>
      <c r="C12" s="18"/>
      <c r="D12" s="1">
        <v>1361</v>
      </c>
      <c r="E12" s="5">
        <v>0.78</v>
      </c>
      <c r="F12" s="1"/>
      <c r="G12" s="5"/>
    </row>
    <row r="13" ht="12.75">
      <c r="D13" s="1"/>
    </row>
    <row r="14" spans="2:3" ht="12.75">
      <c r="B14" s="2"/>
      <c r="C14" s="6" t="s">
        <v>18</v>
      </c>
    </row>
    <row r="15" spans="1:3" ht="12.75">
      <c r="A15" s="2" t="s">
        <v>10</v>
      </c>
      <c r="B15" s="4">
        <v>360221</v>
      </c>
      <c r="C15" s="4"/>
    </row>
    <row r="16" spans="1:3" ht="12.75">
      <c r="A16" s="2" t="s">
        <v>16</v>
      </c>
      <c r="B16" s="4">
        <v>176474</v>
      </c>
      <c r="C16">
        <v>48.99</v>
      </c>
    </row>
    <row r="17" spans="1:3" ht="12.75">
      <c r="A17" s="2" t="s">
        <v>34</v>
      </c>
      <c r="B17" s="4">
        <v>173490</v>
      </c>
      <c r="C17">
        <v>98.31</v>
      </c>
    </row>
    <row r="18" spans="1:3" ht="12.75">
      <c r="A18" s="2" t="s">
        <v>35</v>
      </c>
      <c r="B18" s="4">
        <v>2984</v>
      </c>
      <c r="C18">
        <v>1.69</v>
      </c>
    </row>
    <row r="19" spans="1:2" ht="12.75">
      <c r="A19" t="s">
        <v>11</v>
      </c>
      <c r="B19" s="4"/>
    </row>
    <row r="20" spans="1:3" ht="12.75">
      <c r="A20" s="2" t="s">
        <v>17</v>
      </c>
      <c r="B20" s="4">
        <v>2518</v>
      </c>
      <c r="C20">
        <v>1.43</v>
      </c>
    </row>
    <row r="21" spans="1:2" ht="12.75">
      <c r="A21" s="2"/>
      <c r="B21" s="4"/>
    </row>
    <row r="22" spans="1:5" ht="12.75">
      <c r="A22" s="23" t="s">
        <v>12</v>
      </c>
      <c r="B22" s="23"/>
      <c r="C22" s="23"/>
      <c r="D22" s="23"/>
      <c r="E22" s="23"/>
    </row>
    <row r="23" spans="1:5" ht="12.75">
      <c r="A23" s="23" t="s">
        <v>13</v>
      </c>
      <c r="B23" s="23"/>
      <c r="C23" s="23"/>
      <c r="D23" s="23"/>
      <c r="E23" s="23"/>
    </row>
    <row r="25" spans="1:6" ht="12.75">
      <c r="A25" s="20" t="s">
        <v>60</v>
      </c>
      <c r="B25" s="20"/>
      <c r="C25" s="20"/>
      <c r="D25" s="20"/>
      <c r="E25" s="20"/>
      <c r="F25" s="20"/>
    </row>
    <row r="27" spans="1:3" ht="12.75">
      <c r="A27" s="2" t="s">
        <v>15</v>
      </c>
      <c r="B27" s="2" t="s">
        <v>31</v>
      </c>
      <c r="C27" s="2" t="s">
        <v>43</v>
      </c>
    </row>
    <row r="28" spans="1:3" ht="12.75">
      <c r="A28" t="s">
        <v>0</v>
      </c>
      <c r="B28" s="1">
        <v>71149</v>
      </c>
      <c r="C28" s="3">
        <f>B28/173938*100</f>
        <v>40.904805160459475</v>
      </c>
    </row>
    <row r="29" spans="1:3" ht="12.75">
      <c r="A29" t="s">
        <v>1</v>
      </c>
      <c r="B29" s="1">
        <v>35859</v>
      </c>
      <c r="C29" s="3">
        <f aca="true" t="shared" si="0" ref="C29:C41">B29/173938*100</f>
        <v>20.615966608791638</v>
      </c>
    </row>
    <row r="30" spans="1:3" ht="12.75">
      <c r="A30" t="s">
        <v>2</v>
      </c>
      <c r="B30" s="1">
        <v>25240</v>
      </c>
      <c r="C30" s="3">
        <f t="shared" si="0"/>
        <v>14.510917683312444</v>
      </c>
    </row>
    <row r="31" spans="1:3" ht="12.75">
      <c r="A31" t="s">
        <v>4</v>
      </c>
      <c r="B31" s="1">
        <v>10499</v>
      </c>
      <c r="C31" s="3">
        <f t="shared" si="0"/>
        <v>6.036058825558532</v>
      </c>
    </row>
    <row r="32" spans="1:3" ht="12.75">
      <c r="A32" t="s">
        <v>3</v>
      </c>
      <c r="B32" s="1">
        <v>9813</v>
      </c>
      <c r="C32" s="3">
        <f t="shared" si="0"/>
        <v>5.6416654210120845</v>
      </c>
    </row>
    <row r="33" spans="1:3" ht="12.75">
      <c r="A33" t="s">
        <v>40</v>
      </c>
      <c r="B33" s="1">
        <v>6442</v>
      </c>
      <c r="C33" s="3">
        <f t="shared" si="0"/>
        <v>3.703618530740839</v>
      </c>
    </row>
    <row r="34" spans="1:3" ht="12.75">
      <c r="A34" t="s">
        <v>6</v>
      </c>
      <c r="B34" s="1">
        <v>5064</v>
      </c>
      <c r="C34" s="3">
        <f t="shared" si="0"/>
        <v>2.9113822166519103</v>
      </c>
    </row>
    <row r="35" spans="1:3" ht="12.75">
      <c r="A35" t="s">
        <v>39</v>
      </c>
      <c r="B35" s="1">
        <v>3542</v>
      </c>
      <c r="C35" s="3">
        <f t="shared" si="0"/>
        <v>2.0363577826581887</v>
      </c>
    </row>
    <row r="36" spans="1:3" ht="12.75">
      <c r="A36" t="s">
        <v>8</v>
      </c>
      <c r="B36" s="1">
        <v>2349</v>
      </c>
      <c r="C36" s="3">
        <f t="shared" si="0"/>
        <v>1.3504812059469467</v>
      </c>
    </row>
    <row r="37" spans="1:3" ht="12.75">
      <c r="A37" t="s">
        <v>37</v>
      </c>
      <c r="B37" s="1">
        <v>1994</v>
      </c>
      <c r="C37" s="3">
        <f t="shared" si="0"/>
        <v>1.1463854936816567</v>
      </c>
    </row>
    <row r="38" spans="1:3" ht="12.75">
      <c r="A38" t="s">
        <v>7</v>
      </c>
      <c r="B38" s="1">
        <v>1002</v>
      </c>
      <c r="C38" s="3">
        <f t="shared" si="0"/>
        <v>0.5760673343375226</v>
      </c>
    </row>
    <row r="39" spans="1:3" ht="12.75">
      <c r="A39" t="s">
        <v>9</v>
      </c>
      <c r="B39" s="1">
        <v>446</v>
      </c>
      <c r="C39" s="3">
        <f t="shared" si="0"/>
        <v>0.2564132047051248</v>
      </c>
    </row>
    <row r="40" spans="1:3" ht="12.75">
      <c r="A40" t="s">
        <v>41</v>
      </c>
      <c r="B40" s="1">
        <v>355</v>
      </c>
      <c r="C40" s="3">
        <f t="shared" si="0"/>
        <v>0.20409571226528994</v>
      </c>
    </row>
    <row r="41" spans="1:3" ht="12.75">
      <c r="A41" t="s">
        <v>42</v>
      </c>
      <c r="B41" s="1">
        <v>184</v>
      </c>
      <c r="C41" s="3">
        <f t="shared" si="0"/>
        <v>0.10578481987834747</v>
      </c>
    </row>
    <row r="42" ht="12.75">
      <c r="B42" s="1"/>
    </row>
    <row r="43" spans="2:3" ht="12.75">
      <c r="B43" s="2"/>
      <c r="C43" s="2" t="s">
        <v>18</v>
      </c>
    </row>
    <row r="44" spans="1:3" ht="12.75">
      <c r="A44" s="2" t="s">
        <v>10</v>
      </c>
      <c r="B44" s="4">
        <v>360221</v>
      </c>
      <c r="C44" s="4"/>
    </row>
    <row r="45" spans="1:3" ht="12.75">
      <c r="A45" s="2" t="s">
        <v>16</v>
      </c>
      <c r="B45" s="4">
        <v>176485</v>
      </c>
      <c r="C45" s="3">
        <f>B45/B44*100</f>
        <v>48.993534524639045</v>
      </c>
    </row>
    <row r="46" spans="1:3" ht="12.75">
      <c r="A46" s="2" t="s">
        <v>34</v>
      </c>
      <c r="B46" s="4">
        <v>173938</v>
      </c>
      <c r="C46" s="3">
        <f>B46/B45*100</f>
        <v>98.55681785987478</v>
      </c>
    </row>
    <row r="47" spans="1:3" ht="12.75">
      <c r="A47" s="2" t="s">
        <v>35</v>
      </c>
      <c r="B47" s="4">
        <v>2547</v>
      </c>
      <c r="C47" s="3">
        <f>B47/B45*100</f>
        <v>1.443182140125223</v>
      </c>
    </row>
    <row r="48" spans="1:3" ht="12.75">
      <c r="A48" t="s">
        <v>11</v>
      </c>
      <c r="B48" s="4"/>
      <c r="C48" s="3"/>
    </row>
    <row r="49" spans="1:3" ht="12.75">
      <c r="A49" s="2" t="s">
        <v>17</v>
      </c>
      <c r="B49" s="4">
        <v>2009</v>
      </c>
      <c r="C49" s="3">
        <f>B49/B45*100</f>
        <v>1.1383403688698757</v>
      </c>
    </row>
    <row r="50" spans="1:2" ht="12.75">
      <c r="A50" s="2"/>
      <c r="B50" s="4"/>
    </row>
    <row r="51" spans="1:5" ht="12.75">
      <c r="A51" s="23" t="s">
        <v>12</v>
      </c>
      <c r="B51" s="23"/>
      <c r="C51" s="23"/>
      <c r="D51" s="23"/>
      <c r="E51" s="23"/>
    </row>
    <row r="52" spans="1:5" ht="12.75">
      <c r="A52" s="23" t="s">
        <v>13</v>
      </c>
      <c r="B52" s="23"/>
      <c r="C52" s="23"/>
      <c r="D52" s="23"/>
      <c r="E52" s="23"/>
    </row>
  </sheetData>
  <mergeCells count="17">
    <mergeCell ref="A52:E52"/>
    <mergeCell ref="B7:C7"/>
    <mergeCell ref="A22:E22"/>
    <mergeCell ref="A23:E23"/>
    <mergeCell ref="A25:F25"/>
    <mergeCell ref="B8:C8"/>
    <mergeCell ref="B10:C10"/>
    <mergeCell ref="B9:C9"/>
    <mergeCell ref="B11:C11"/>
    <mergeCell ref="A1:F1"/>
    <mergeCell ref="A2:F2"/>
    <mergeCell ref="A3:F3"/>
    <mergeCell ref="A51:E51"/>
    <mergeCell ref="B12:C12"/>
    <mergeCell ref="B4:C4"/>
    <mergeCell ref="B6:C6"/>
    <mergeCell ref="B5:C5"/>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I53"/>
  <sheetViews>
    <sheetView workbookViewId="0" topLeftCell="A1">
      <selection activeCell="A2" sqref="A2:IV2"/>
    </sheetView>
  </sheetViews>
  <sheetFormatPr defaultColWidth="9.140625" defaultRowHeight="12.75"/>
  <cols>
    <col min="1" max="1" width="27.57421875" style="0" customWidth="1"/>
    <col min="2" max="2" width="13.8515625" style="0" customWidth="1"/>
    <col min="3" max="3" width="14.7109375" style="0" customWidth="1"/>
    <col min="4" max="4" width="6.57421875" style="0" bestFit="1" customWidth="1"/>
    <col min="5" max="5" width="8.00390625" style="0" bestFit="1" customWidth="1"/>
    <col min="6" max="6" width="8.28125" style="0" bestFit="1" customWidth="1"/>
    <col min="7" max="7" width="12.8515625" style="0" bestFit="1" customWidth="1"/>
    <col min="8" max="8" width="10.8515625" style="0" bestFit="1" customWidth="1"/>
  </cols>
  <sheetData>
    <row r="1" spans="1:6" ht="19.5" customHeight="1">
      <c r="A1" s="19" t="s">
        <v>19</v>
      </c>
      <c r="B1" s="19"/>
      <c r="C1" s="19"/>
      <c r="D1" s="19"/>
      <c r="E1" s="19"/>
      <c r="F1" s="19"/>
    </row>
    <row r="2" spans="1:6" ht="12.75">
      <c r="A2" s="20" t="s">
        <v>61</v>
      </c>
      <c r="B2" s="20"/>
      <c r="C2" s="20"/>
      <c r="D2" s="20"/>
      <c r="E2" s="20"/>
      <c r="F2" s="20"/>
    </row>
    <row r="3" spans="1:6" ht="12.75">
      <c r="A3" s="21"/>
      <c r="B3" s="21"/>
      <c r="C3" s="21"/>
      <c r="D3" s="21"/>
      <c r="E3" s="21"/>
      <c r="F3" s="21"/>
    </row>
    <row r="4" spans="1:8" ht="12.75">
      <c r="A4" s="2" t="s">
        <v>14</v>
      </c>
      <c r="B4" s="22" t="s">
        <v>15</v>
      </c>
      <c r="C4" s="22"/>
      <c r="D4" s="2" t="s">
        <v>31</v>
      </c>
      <c r="E4" s="2" t="s">
        <v>32</v>
      </c>
      <c r="F4" s="2" t="s">
        <v>33</v>
      </c>
      <c r="G4" s="2"/>
      <c r="H4" s="2"/>
    </row>
    <row r="5" spans="1:9" ht="12.75">
      <c r="A5" t="s">
        <v>103</v>
      </c>
      <c r="B5" s="18" t="s">
        <v>0</v>
      </c>
      <c r="C5" s="18"/>
      <c r="D5" s="1">
        <v>74710</v>
      </c>
      <c r="E5" s="5">
        <v>43.15</v>
      </c>
      <c r="F5" s="1">
        <v>28638</v>
      </c>
      <c r="G5" s="5"/>
      <c r="H5" s="1"/>
      <c r="I5" s="1"/>
    </row>
    <row r="6" spans="1:8" ht="12.75">
      <c r="A6" t="s">
        <v>104</v>
      </c>
      <c r="B6" s="18" t="s">
        <v>1</v>
      </c>
      <c r="C6" s="18"/>
      <c r="D6" s="1">
        <v>46072</v>
      </c>
      <c r="E6" s="5">
        <v>26.61</v>
      </c>
      <c r="F6" s="1"/>
      <c r="G6" s="5"/>
      <c r="H6" s="1"/>
    </row>
    <row r="7" spans="1:7" ht="12.75">
      <c r="A7" t="s">
        <v>105</v>
      </c>
      <c r="B7" s="18" t="s">
        <v>2</v>
      </c>
      <c r="C7" s="18"/>
      <c r="D7" s="1">
        <v>18004</v>
      </c>
      <c r="E7" s="5">
        <v>10.4</v>
      </c>
      <c r="F7" s="1"/>
      <c r="G7" s="5"/>
    </row>
    <row r="8" spans="1:7" ht="12.75">
      <c r="A8" t="s">
        <v>106</v>
      </c>
      <c r="B8" s="18" t="s">
        <v>3</v>
      </c>
      <c r="C8" s="18"/>
      <c r="D8" s="1">
        <v>12606</v>
      </c>
      <c r="E8" s="5">
        <v>7.28</v>
      </c>
      <c r="F8" s="1"/>
      <c r="G8" s="5"/>
    </row>
    <row r="9" spans="1:7" ht="12.75">
      <c r="A9" t="s">
        <v>107</v>
      </c>
      <c r="B9" s="18" t="s">
        <v>54</v>
      </c>
      <c r="C9" s="18"/>
      <c r="D9" s="1">
        <v>7939</v>
      </c>
      <c r="E9" s="5">
        <v>4.59</v>
      </c>
      <c r="F9" s="1"/>
      <c r="G9" s="5"/>
    </row>
    <row r="10" spans="1:7" ht="29.25" customHeight="1">
      <c r="A10" s="7" t="s">
        <v>108</v>
      </c>
      <c r="B10" s="23" t="s">
        <v>5</v>
      </c>
      <c r="C10" s="23"/>
      <c r="D10" s="8">
        <v>5100</v>
      </c>
      <c r="E10" s="9">
        <v>2.95</v>
      </c>
      <c r="F10" s="8"/>
      <c r="G10" s="9"/>
    </row>
    <row r="11" spans="1:7" ht="12.75">
      <c r="A11" t="s">
        <v>109</v>
      </c>
      <c r="B11" s="18" t="s">
        <v>6</v>
      </c>
      <c r="C11" s="18"/>
      <c r="D11" s="1">
        <v>4465</v>
      </c>
      <c r="E11" s="5">
        <v>2.58</v>
      </c>
      <c r="F11" s="1"/>
      <c r="G11" s="5"/>
    </row>
    <row r="12" spans="1:7" ht="12.75">
      <c r="A12" t="s">
        <v>110</v>
      </c>
      <c r="B12" s="18" t="s">
        <v>7</v>
      </c>
      <c r="C12" s="18"/>
      <c r="D12" s="1">
        <v>2390</v>
      </c>
      <c r="E12" s="5">
        <v>1.38</v>
      </c>
      <c r="F12" s="1"/>
      <c r="G12" s="5"/>
    </row>
    <row r="13" spans="1:7" ht="12.75">
      <c r="A13" t="s">
        <v>111</v>
      </c>
      <c r="B13" s="18" t="s">
        <v>8</v>
      </c>
      <c r="C13" s="18"/>
      <c r="D13" s="1">
        <v>1853</v>
      </c>
      <c r="E13" s="5">
        <v>1.07</v>
      </c>
      <c r="F13" s="1"/>
      <c r="G13" s="5"/>
    </row>
    <row r="14" ht="12.75">
      <c r="D14" s="1"/>
    </row>
    <row r="15" spans="2:3" ht="12.75">
      <c r="B15" s="2"/>
      <c r="C15" s="6" t="s">
        <v>18</v>
      </c>
    </row>
    <row r="16" spans="1:3" ht="12.75">
      <c r="A16" s="2" t="s">
        <v>10</v>
      </c>
      <c r="B16" s="4">
        <v>401671</v>
      </c>
      <c r="C16" s="4"/>
    </row>
    <row r="17" spans="1:3" ht="12.75">
      <c r="A17" s="2" t="s">
        <v>16</v>
      </c>
      <c r="B17" s="4">
        <v>176924</v>
      </c>
      <c r="C17">
        <v>44.05</v>
      </c>
    </row>
    <row r="18" spans="1:3" ht="12.75">
      <c r="A18" s="2" t="s">
        <v>34</v>
      </c>
      <c r="B18" s="4">
        <v>173139</v>
      </c>
      <c r="C18">
        <v>97.86</v>
      </c>
    </row>
    <row r="19" spans="1:3" ht="12.75">
      <c r="A19" s="2" t="s">
        <v>35</v>
      </c>
      <c r="B19" s="4">
        <v>3785</v>
      </c>
      <c r="C19">
        <v>2.14</v>
      </c>
    </row>
    <row r="20" spans="1:2" ht="12.75">
      <c r="A20" t="s">
        <v>11</v>
      </c>
      <c r="B20" s="4"/>
    </row>
    <row r="21" spans="1:3" ht="12.75">
      <c r="A21" s="2" t="s">
        <v>17</v>
      </c>
      <c r="B21" s="4">
        <v>3134</v>
      </c>
      <c r="C21">
        <v>1.77</v>
      </c>
    </row>
    <row r="22" spans="1:2" ht="12.75">
      <c r="A22" s="2"/>
      <c r="B22" s="4"/>
    </row>
    <row r="23" spans="1:5" ht="12.75">
      <c r="A23" s="23" t="s">
        <v>12</v>
      </c>
      <c r="B23" s="23"/>
      <c r="C23" s="23"/>
      <c r="D23" s="23"/>
      <c r="E23" s="23"/>
    </row>
    <row r="24" spans="1:5" ht="12.75">
      <c r="A24" s="23" t="s">
        <v>13</v>
      </c>
      <c r="B24" s="23"/>
      <c r="C24" s="23"/>
      <c r="D24" s="23"/>
      <c r="E24" s="23"/>
    </row>
    <row r="26" spans="1:6" ht="12.75">
      <c r="A26" s="20" t="s">
        <v>62</v>
      </c>
      <c r="B26" s="20"/>
      <c r="C26" s="20"/>
      <c r="D26" s="20"/>
      <c r="E26" s="20"/>
      <c r="F26" s="20"/>
    </row>
    <row r="28" spans="1:3" ht="12.75">
      <c r="A28" s="2" t="s">
        <v>15</v>
      </c>
      <c r="B28" s="2" t="s">
        <v>31</v>
      </c>
      <c r="C28" s="2" t="s">
        <v>43</v>
      </c>
    </row>
    <row r="29" spans="1:3" ht="12.75">
      <c r="A29" t="s">
        <v>0</v>
      </c>
      <c r="B29" s="1">
        <v>66744</v>
      </c>
      <c r="C29" s="3">
        <f>B29/173575*100</f>
        <v>38.452542128762786</v>
      </c>
    </row>
    <row r="30" spans="1:3" ht="12.75">
      <c r="A30" t="s">
        <v>1</v>
      </c>
      <c r="B30" s="1">
        <v>47907</v>
      </c>
      <c r="C30" s="3">
        <f aca="true" t="shared" si="0" ref="C30:C42">B30/173575*100</f>
        <v>27.600172835949877</v>
      </c>
    </row>
    <row r="31" spans="1:3" ht="12.75">
      <c r="A31" t="s">
        <v>2</v>
      </c>
      <c r="B31" s="1">
        <v>15960</v>
      </c>
      <c r="C31" s="3">
        <f t="shared" si="0"/>
        <v>9.194872533486965</v>
      </c>
    </row>
    <row r="32" spans="1:3" ht="12.75">
      <c r="A32" t="s">
        <v>3</v>
      </c>
      <c r="B32" s="1">
        <v>11874</v>
      </c>
      <c r="C32" s="3">
        <f t="shared" si="0"/>
        <v>6.8408468961544</v>
      </c>
    </row>
    <row r="33" spans="1:3" ht="12.75">
      <c r="A33" t="s">
        <v>4</v>
      </c>
      <c r="B33" s="1">
        <v>10175</v>
      </c>
      <c r="C33" s="3">
        <f t="shared" si="0"/>
        <v>5.862019300014403</v>
      </c>
    </row>
    <row r="34" spans="1:3" ht="12.75">
      <c r="A34" t="s">
        <v>40</v>
      </c>
      <c r="B34" s="1">
        <v>5047</v>
      </c>
      <c r="C34" s="3">
        <f t="shared" si="0"/>
        <v>2.907676796773729</v>
      </c>
    </row>
    <row r="35" spans="1:3" ht="12.75">
      <c r="A35" t="s">
        <v>39</v>
      </c>
      <c r="B35" s="1">
        <v>5008</v>
      </c>
      <c r="C35" s="3">
        <f t="shared" si="0"/>
        <v>2.8852081232896443</v>
      </c>
    </row>
    <row r="36" spans="1:3" ht="12.75">
      <c r="A36" t="s">
        <v>6</v>
      </c>
      <c r="B36" s="1">
        <v>3299</v>
      </c>
      <c r="C36" s="3">
        <f t="shared" si="0"/>
        <v>1.9006193288203947</v>
      </c>
    </row>
    <row r="37" spans="1:3" ht="12.75">
      <c r="A37" t="s">
        <v>37</v>
      </c>
      <c r="B37" s="1">
        <v>3075</v>
      </c>
      <c r="C37" s="3">
        <f t="shared" si="0"/>
        <v>1.771568486245139</v>
      </c>
    </row>
    <row r="38" spans="1:3" ht="12.75">
      <c r="A38" t="s">
        <v>8</v>
      </c>
      <c r="B38" s="1">
        <v>2010</v>
      </c>
      <c r="C38" s="3">
        <f t="shared" si="0"/>
        <v>1.1580008641797495</v>
      </c>
    </row>
    <row r="39" spans="1:3" ht="12.75">
      <c r="A39" t="s">
        <v>7</v>
      </c>
      <c r="B39" s="1">
        <v>1196</v>
      </c>
      <c r="C39" s="3">
        <f t="shared" si="0"/>
        <v>0.6890393201785971</v>
      </c>
    </row>
    <row r="40" spans="1:3" ht="12.75">
      <c r="A40" t="s">
        <v>41</v>
      </c>
      <c r="B40" s="1">
        <v>681</v>
      </c>
      <c r="C40" s="3">
        <f t="shared" si="0"/>
        <v>0.3923376062220942</v>
      </c>
    </row>
    <row r="41" spans="1:3" ht="12.75">
      <c r="A41" t="s">
        <v>9</v>
      </c>
      <c r="B41" s="1">
        <v>351</v>
      </c>
      <c r="C41" s="3">
        <f t="shared" si="0"/>
        <v>0.20221806135676224</v>
      </c>
    </row>
    <row r="42" spans="1:3" ht="12.75">
      <c r="A42" t="s">
        <v>42</v>
      </c>
      <c r="B42" s="1">
        <v>248</v>
      </c>
      <c r="C42" s="3">
        <f t="shared" si="0"/>
        <v>0.14287771856546164</v>
      </c>
    </row>
    <row r="44" spans="2:3" ht="12.75">
      <c r="B44" s="2"/>
      <c r="C44" s="2" t="s">
        <v>18</v>
      </c>
    </row>
    <row r="45" spans="1:3" ht="12.75">
      <c r="A45" s="2" t="s">
        <v>10</v>
      </c>
      <c r="B45" s="4">
        <v>401671</v>
      </c>
      <c r="C45" s="4"/>
    </row>
    <row r="46" spans="1:3" ht="12.75">
      <c r="A46" s="2" t="s">
        <v>16</v>
      </c>
      <c r="B46" s="4">
        <v>176948</v>
      </c>
      <c r="C46" s="3">
        <f>B46/B45*100</f>
        <v>44.052968723159005</v>
      </c>
    </row>
    <row r="47" spans="1:3" ht="12.75">
      <c r="A47" s="2" t="s">
        <v>34</v>
      </c>
      <c r="B47" s="4">
        <v>173575</v>
      </c>
      <c r="C47" s="3">
        <f>B47/B46*100</f>
        <v>98.09379026606688</v>
      </c>
    </row>
    <row r="48" spans="1:3" ht="12.75">
      <c r="A48" s="2" t="s">
        <v>35</v>
      </c>
      <c r="B48" s="4">
        <v>3373</v>
      </c>
      <c r="C48" s="3">
        <f>B48/B46*100</f>
        <v>1.906209733933133</v>
      </c>
    </row>
    <row r="49" spans="1:3" ht="12.75">
      <c r="A49" t="s">
        <v>11</v>
      </c>
      <c r="B49" s="4"/>
      <c r="C49" s="3"/>
    </row>
    <row r="50" spans="1:3" ht="12.75">
      <c r="A50" s="2" t="s">
        <v>17</v>
      </c>
      <c r="B50" s="4">
        <v>2633</v>
      </c>
      <c r="C50" s="3">
        <f>B50/B46*100</f>
        <v>1.488007776295861</v>
      </c>
    </row>
    <row r="51" spans="1:2" ht="12.75">
      <c r="A51" s="2"/>
      <c r="B51" s="4"/>
    </row>
    <row r="52" spans="1:5" ht="12.75">
      <c r="A52" s="23" t="s">
        <v>12</v>
      </c>
      <c r="B52" s="23"/>
      <c r="C52" s="23"/>
      <c r="D52" s="23"/>
      <c r="E52" s="23"/>
    </row>
    <row r="53" spans="1:5" ht="12.75">
      <c r="A53" s="23" t="s">
        <v>13</v>
      </c>
      <c r="B53" s="23"/>
      <c r="C53" s="23"/>
      <c r="D53" s="23"/>
      <c r="E53" s="23"/>
    </row>
  </sheetData>
  <mergeCells count="18">
    <mergeCell ref="A52:E52"/>
    <mergeCell ref="A53:E53"/>
    <mergeCell ref="A1:F1"/>
    <mergeCell ref="A2:F2"/>
    <mergeCell ref="A3:F3"/>
    <mergeCell ref="B4:C4"/>
    <mergeCell ref="B5:C5"/>
    <mergeCell ref="B6:C6"/>
    <mergeCell ref="B8:C8"/>
    <mergeCell ref="B7:C7"/>
    <mergeCell ref="B9:C9"/>
    <mergeCell ref="B10:C10"/>
    <mergeCell ref="B11:C11"/>
    <mergeCell ref="A26:F26"/>
    <mergeCell ref="B13:C13"/>
    <mergeCell ref="B12:C12"/>
    <mergeCell ref="A23:E23"/>
    <mergeCell ref="A24:E2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I53"/>
  <sheetViews>
    <sheetView workbookViewId="0" topLeftCell="A1">
      <selection activeCell="A2" sqref="A2:IV2"/>
    </sheetView>
  </sheetViews>
  <sheetFormatPr defaultColWidth="9.140625" defaultRowHeight="12.75"/>
  <cols>
    <col min="1" max="1" width="27.57421875" style="0" customWidth="1"/>
    <col min="2" max="2" width="13.8515625" style="0" customWidth="1"/>
    <col min="3" max="3" width="14.7109375" style="0" customWidth="1"/>
    <col min="4" max="4" width="6.57421875" style="0" bestFit="1" customWidth="1"/>
    <col min="5" max="5" width="8.00390625" style="0" bestFit="1" customWidth="1"/>
    <col min="6" max="6" width="8.28125" style="0" bestFit="1" customWidth="1"/>
    <col min="7" max="7" width="12.8515625" style="0" bestFit="1" customWidth="1"/>
    <col min="8" max="8" width="10.8515625" style="0" bestFit="1" customWidth="1"/>
  </cols>
  <sheetData>
    <row r="1" spans="1:6" ht="19.5" customHeight="1">
      <c r="A1" s="19" t="s">
        <v>19</v>
      </c>
      <c r="B1" s="19"/>
      <c r="C1" s="19"/>
      <c r="D1" s="19"/>
      <c r="E1" s="19"/>
      <c r="F1" s="19"/>
    </row>
    <row r="2" spans="1:6" ht="12.75">
      <c r="A2" s="20" t="s">
        <v>63</v>
      </c>
      <c r="B2" s="20"/>
      <c r="C2" s="20"/>
      <c r="D2" s="20"/>
      <c r="E2" s="20"/>
      <c r="F2" s="20"/>
    </row>
    <row r="3" spans="1:6" ht="12.75">
      <c r="A3" s="21"/>
      <c r="B3" s="21"/>
      <c r="C3" s="21"/>
      <c r="D3" s="21"/>
      <c r="E3" s="21"/>
      <c r="F3" s="21"/>
    </row>
    <row r="4" spans="1:8" ht="12.75">
      <c r="A4" s="2" t="s">
        <v>14</v>
      </c>
      <c r="B4" s="22" t="s">
        <v>15</v>
      </c>
      <c r="C4" s="22"/>
      <c r="D4" s="2" t="s">
        <v>31</v>
      </c>
      <c r="E4" s="2" t="s">
        <v>32</v>
      </c>
      <c r="F4" s="2" t="s">
        <v>33</v>
      </c>
      <c r="G4" s="2"/>
      <c r="H4" s="2"/>
    </row>
    <row r="5" spans="1:9" ht="12.75">
      <c r="A5" t="s">
        <v>112</v>
      </c>
      <c r="B5" s="18" t="s">
        <v>1</v>
      </c>
      <c r="C5" s="18"/>
      <c r="D5" s="1">
        <v>52665</v>
      </c>
      <c r="E5" s="5">
        <v>33.26</v>
      </c>
      <c r="F5" s="1">
        <v>1402</v>
      </c>
      <c r="G5" s="5"/>
      <c r="H5" s="1"/>
      <c r="I5" s="1"/>
    </row>
    <row r="6" spans="1:8" ht="12.75">
      <c r="A6" t="s">
        <v>113</v>
      </c>
      <c r="B6" t="s">
        <v>0</v>
      </c>
      <c r="D6" s="1">
        <v>51263</v>
      </c>
      <c r="E6" s="5">
        <v>32.38</v>
      </c>
      <c r="F6" s="1"/>
      <c r="G6" s="5"/>
      <c r="H6" s="1"/>
    </row>
    <row r="7" spans="1:7" ht="12.75">
      <c r="A7" t="s">
        <v>114</v>
      </c>
      <c r="B7" s="18" t="s">
        <v>2</v>
      </c>
      <c r="C7" s="18"/>
      <c r="D7" s="1">
        <v>23550</v>
      </c>
      <c r="E7" s="5">
        <v>14.87</v>
      </c>
      <c r="F7" s="1"/>
      <c r="G7" s="5"/>
    </row>
    <row r="8" spans="1:7" ht="12.75">
      <c r="A8" t="s">
        <v>115</v>
      </c>
      <c r="B8" s="18" t="s">
        <v>3</v>
      </c>
      <c r="C8" s="18"/>
      <c r="D8" s="1">
        <v>12473</v>
      </c>
      <c r="E8" s="5">
        <v>7.88</v>
      </c>
      <c r="F8" s="1"/>
      <c r="G8" s="5"/>
    </row>
    <row r="9" spans="1:7" ht="29.25" customHeight="1">
      <c r="A9" s="7" t="s">
        <v>116</v>
      </c>
      <c r="B9" s="23" t="s">
        <v>5</v>
      </c>
      <c r="C9" s="23"/>
      <c r="D9" s="8">
        <v>5779</v>
      </c>
      <c r="E9" s="9">
        <v>3.65</v>
      </c>
      <c r="F9" s="8"/>
      <c r="G9" s="9"/>
    </row>
    <row r="10" spans="1:7" ht="12.75">
      <c r="A10" t="s">
        <v>117</v>
      </c>
      <c r="B10" s="18" t="s">
        <v>7</v>
      </c>
      <c r="C10" s="18"/>
      <c r="D10" s="1">
        <v>5639</v>
      </c>
      <c r="E10" s="5">
        <v>3.56</v>
      </c>
      <c r="F10" s="1"/>
      <c r="G10" s="5"/>
    </row>
    <row r="11" spans="1:7" ht="12.75">
      <c r="A11" t="s">
        <v>118</v>
      </c>
      <c r="B11" t="s">
        <v>6</v>
      </c>
      <c r="D11" s="1">
        <v>4682</v>
      </c>
      <c r="E11" s="5">
        <v>2.96</v>
      </c>
      <c r="F11" s="1"/>
      <c r="G11" s="5"/>
    </row>
    <row r="12" spans="1:7" ht="12.75">
      <c r="A12" t="s">
        <v>119</v>
      </c>
      <c r="B12" s="18" t="s">
        <v>8</v>
      </c>
      <c r="C12" s="18"/>
      <c r="D12" s="1">
        <v>2282</v>
      </c>
      <c r="E12" s="5">
        <v>1.44</v>
      </c>
      <c r="F12" s="1"/>
      <c r="G12" s="5"/>
    </row>
    <row r="13" ht="12.75">
      <c r="D13" s="1"/>
    </row>
    <row r="14" spans="2:3" ht="12.75">
      <c r="B14" s="2"/>
      <c r="C14" s="6" t="s">
        <v>18</v>
      </c>
    </row>
    <row r="15" spans="1:3" ht="12.75">
      <c r="A15" s="2" t="s">
        <v>10</v>
      </c>
      <c r="B15" s="4">
        <v>351536</v>
      </c>
      <c r="C15" s="4"/>
    </row>
    <row r="16" spans="1:3" ht="12.75">
      <c r="A16" s="2" t="s">
        <v>16</v>
      </c>
      <c r="B16" s="4">
        <v>161837</v>
      </c>
      <c r="C16">
        <v>46.04</v>
      </c>
    </row>
    <row r="17" spans="1:3" ht="12.75">
      <c r="A17" s="2" t="s">
        <v>34</v>
      </c>
      <c r="B17" s="4">
        <v>158333</v>
      </c>
      <c r="C17">
        <v>97.83</v>
      </c>
    </row>
    <row r="18" spans="1:3" ht="12.75">
      <c r="A18" s="2" t="s">
        <v>35</v>
      </c>
      <c r="B18" s="4">
        <v>3504</v>
      </c>
      <c r="C18">
        <v>2.17</v>
      </c>
    </row>
    <row r="19" spans="1:2" ht="12.75">
      <c r="A19" t="s">
        <v>11</v>
      </c>
      <c r="B19" s="4"/>
    </row>
    <row r="20" spans="1:3" ht="12.75">
      <c r="A20" s="2" t="s">
        <v>17</v>
      </c>
      <c r="B20" s="4">
        <v>3020</v>
      </c>
      <c r="C20">
        <v>1.87</v>
      </c>
    </row>
    <row r="21" spans="1:2" ht="12.75">
      <c r="A21" s="2"/>
      <c r="B21" s="4"/>
    </row>
    <row r="22" spans="1:5" ht="12.75">
      <c r="A22" s="23" t="s">
        <v>12</v>
      </c>
      <c r="B22" s="23"/>
      <c r="C22" s="23"/>
      <c r="D22" s="23"/>
      <c r="E22" s="23"/>
    </row>
    <row r="23" spans="1:5" ht="12.75">
      <c r="A23" s="23" t="s">
        <v>13</v>
      </c>
      <c r="B23" s="23"/>
      <c r="C23" s="23"/>
      <c r="D23" s="23"/>
      <c r="E23" s="23"/>
    </row>
    <row r="25" spans="1:6" ht="12.75">
      <c r="A25" s="20" t="s">
        <v>64</v>
      </c>
      <c r="B25" s="20"/>
      <c r="C25" s="20"/>
      <c r="D25" s="20"/>
      <c r="E25" s="20"/>
      <c r="F25" s="20"/>
    </row>
    <row r="27" spans="1:3" ht="12.75">
      <c r="A27" s="2" t="s">
        <v>15</v>
      </c>
      <c r="B27" s="2" t="s">
        <v>31</v>
      </c>
      <c r="C27" s="2" t="s">
        <v>43</v>
      </c>
    </row>
    <row r="28" spans="1:3" ht="12.75">
      <c r="A28" t="s">
        <v>1</v>
      </c>
      <c r="B28" s="1">
        <v>51105</v>
      </c>
      <c r="C28" s="3">
        <f>B28/158683*100</f>
        <v>32.205718318912545</v>
      </c>
    </row>
    <row r="29" spans="1:3" ht="12.75">
      <c r="A29" t="s">
        <v>0</v>
      </c>
      <c r="B29" s="1">
        <v>48687</v>
      </c>
      <c r="C29" s="3">
        <f aca="true" t="shared" si="0" ref="C29:C41">B29/158683*100</f>
        <v>30.681925600095788</v>
      </c>
    </row>
    <row r="30" spans="1:3" ht="12.75">
      <c r="A30" t="s">
        <v>2</v>
      </c>
      <c r="B30" s="1">
        <v>19320</v>
      </c>
      <c r="C30" s="3">
        <f t="shared" si="0"/>
        <v>12.17521725704707</v>
      </c>
    </row>
    <row r="31" spans="1:3" ht="12.75">
      <c r="A31" t="s">
        <v>3</v>
      </c>
      <c r="B31" s="1">
        <v>14713</v>
      </c>
      <c r="C31" s="3">
        <f t="shared" si="0"/>
        <v>9.271944694768816</v>
      </c>
    </row>
    <row r="32" spans="1:3" ht="12.75">
      <c r="A32" t="s">
        <v>4</v>
      </c>
      <c r="B32" s="1">
        <v>5859</v>
      </c>
      <c r="C32" s="3">
        <f t="shared" si="0"/>
        <v>3.692266972517535</v>
      </c>
    </row>
    <row r="33" spans="1:3" ht="12.75">
      <c r="A33" t="s">
        <v>40</v>
      </c>
      <c r="B33" s="1">
        <v>4972</v>
      </c>
      <c r="C33" s="3">
        <f t="shared" si="0"/>
        <v>3.1332909007266063</v>
      </c>
    </row>
    <row r="34" spans="1:3" ht="12.75">
      <c r="A34" t="s">
        <v>39</v>
      </c>
      <c r="B34" s="1">
        <v>3362</v>
      </c>
      <c r="C34" s="3">
        <f t="shared" si="0"/>
        <v>2.11868946263935</v>
      </c>
    </row>
    <row r="35" spans="1:3" ht="12.75">
      <c r="A35" t="s">
        <v>37</v>
      </c>
      <c r="B35" s="1">
        <v>3169</v>
      </c>
      <c r="C35" s="3">
        <f t="shared" si="0"/>
        <v>1.9970633275146046</v>
      </c>
    </row>
    <row r="36" spans="1:3" ht="12.75">
      <c r="A36" t="s">
        <v>7</v>
      </c>
      <c r="B36" s="1">
        <v>2705</v>
      </c>
      <c r="C36" s="3">
        <f t="shared" si="0"/>
        <v>1.7046564534323148</v>
      </c>
    </row>
    <row r="37" spans="1:3" ht="12.75">
      <c r="A37" t="s">
        <v>6</v>
      </c>
      <c r="B37" s="1">
        <v>2496</v>
      </c>
      <c r="C37" s="3">
        <f t="shared" si="0"/>
        <v>1.572947322649559</v>
      </c>
    </row>
    <row r="38" spans="1:3" ht="12.75">
      <c r="A38" t="s">
        <v>8</v>
      </c>
      <c r="B38" s="1">
        <v>1478</v>
      </c>
      <c r="C38" s="3">
        <f t="shared" si="0"/>
        <v>0.9314167239086732</v>
      </c>
    </row>
    <row r="39" spans="1:3" ht="12.75">
      <c r="A39" t="s">
        <v>41</v>
      </c>
      <c r="B39" s="1">
        <v>493</v>
      </c>
      <c r="C39" s="3">
        <f t="shared" si="0"/>
        <v>0.31068230371243294</v>
      </c>
    </row>
    <row r="40" spans="1:3" ht="12.75">
      <c r="A40" t="s">
        <v>42</v>
      </c>
      <c r="B40" s="1">
        <v>182</v>
      </c>
      <c r="C40" s="3">
        <f t="shared" si="0"/>
        <v>0.1146940756098637</v>
      </c>
    </row>
    <row r="41" spans="1:3" ht="12.75">
      <c r="A41" t="s">
        <v>9</v>
      </c>
      <c r="B41" s="1">
        <v>142</v>
      </c>
      <c r="C41" s="3">
        <f t="shared" si="0"/>
        <v>0.0894865864648387</v>
      </c>
    </row>
    <row r="42" ht="12.75">
      <c r="B42" s="1"/>
    </row>
    <row r="44" spans="2:3" ht="12.75">
      <c r="B44" s="2"/>
      <c r="C44" s="2" t="s">
        <v>18</v>
      </c>
    </row>
    <row r="45" spans="1:3" ht="12.75">
      <c r="A45" s="2" t="s">
        <v>10</v>
      </c>
      <c r="B45" s="4">
        <v>351536</v>
      </c>
      <c r="C45" s="4"/>
    </row>
    <row r="46" spans="1:3" ht="12.75">
      <c r="A46" s="2" t="s">
        <v>16</v>
      </c>
      <c r="B46" s="4">
        <v>161834</v>
      </c>
      <c r="C46" s="3">
        <f>B46/B45*100</f>
        <v>46.03625233262027</v>
      </c>
    </row>
    <row r="47" spans="1:3" ht="12.75">
      <c r="A47" s="2" t="s">
        <v>34</v>
      </c>
      <c r="B47" s="4">
        <v>158683</v>
      </c>
      <c r="C47" s="3">
        <f>B47/B46*100</f>
        <v>98.05294313926616</v>
      </c>
    </row>
    <row r="48" spans="1:3" ht="12.75">
      <c r="A48" s="2" t="s">
        <v>35</v>
      </c>
      <c r="B48" s="4">
        <v>3151</v>
      </c>
      <c r="C48" s="3">
        <f>B48/B46*100</f>
        <v>1.9470568607338385</v>
      </c>
    </row>
    <row r="49" spans="1:3" ht="12.75">
      <c r="A49" t="s">
        <v>11</v>
      </c>
      <c r="B49" s="4"/>
      <c r="C49" s="3"/>
    </row>
    <row r="50" spans="1:3" ht="12.75">
      <c r="A50" s="2" t="s">
        <v>17</v>
      </c>
      <c r="B50" s="4">
        <v>2563</v>
      </c>
      <c r="C50" s="3">
        <f>B50/B46*100</f>
        <v>1.58372159126018</v>
      </c>
    </row>
    <row r="51" spans="1:2" ht="12.75">
      <c r="A51" s="2"/>
      <c r="B51" s="4"/>
    </row>
    <row r="52" spans="1:5" ht="12.75">
      <c r="A52" s="23" t="s">
        <v>12</v>
      </c>
      <c r="B52" s="23"/>
      <c r="C52" s="23"/>
      <c r="D52" s="23"/>
      <c r="E52" s="23"/>
    </row>
    <row r="53" spans="1:5" ht="12.75">
      <c r="A53" s="23" t="s">
        <v>13</v>
      </c>
      <c r="B53" s="23"/>
      <c r="C53" s="23"/>
      <c r="D53" s="23"/>
      <c r="E53" s="23"/>
    </row>
  </sheetData>
  <mergeCells count="15">
    <mergeCell ref="A52:E52"/>
    <mergeCell ref="A53:E53"/>
    <mergeCell ref="A1:F1"/>
    <mergeCell ref="A2:F2"/>
    <mergeCell ref="A3:F3"/>
    <mergeCell ref="B4:C4"/>
    <mergeCell ref="B5:C5"/>
    <mergeCell ref="B7:C7"/>
    <mergeCell ref="B8:C8"/>
    <mergeCell ref="A23:E23"/>
    <mergeCell ref="A25:F25"/>
    <mergeCell ref="B9:C9"/>
    <mergeCell ref="B10:C10"/>
    <mergeCell ref="B12:C12"/>
    <mergeCell ref="A22:E22"/>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I55"/>
  <sheetViews>
    <sheetView workbookViewId="0" topLeftCell="A1">
      <selection activeCell="A2" sqref="A2:IV2"/>
    </sheetView>
  </sheetViews>
  <sheetFormatPr defaultColWidth="9.140625" defaultRowHeight="12.75"/>
  <cols>
    <col min="1" max="1" width="27.57421875" style="0" customWidth="1"/>
    <col min="2" max="2" width="13.8515625" style="0" customWidth="1"/>
    <col min="3" max="3" width="14.7109375" style="0" customWidth="1"/>
    <col min="4" max="4" width="6.57421875" style="0" bestFit="1" customWidth="1"/>
    <col min="5" max="5" width="8.00390625" style="0" bestFit="1" customWidth="1"/>
    <col min="6" max="6" width="8.28125" style="0" bestFit="1" customWidth="1"/>
    <col min="7" max="7" width="12.8515625" style="0" bestFit="1" customWidth="1"/>
    <col min="8" max="8" width="10.8515625" style="0" bestFit="1" customWidth="1"/>
  </cols>
  <sheetData>
    <row r="1" spans="1:6" ht="19.5" customHeight="1">
      <c r="A1" s="19" t="s">
        <v>19</v>
      </c>
      <c r="B1" s="19"/>
      <c r="C1" s="19"/>
      <c r="D1" s="19"/>
      <c r="E1" s="19"/>
      <c r="F1" s="19"/>
    </row>
    <row r="2" spans="1:6" ht="12.75">
      <c r="A2" s="20" t="s">
        <v>65</v>
      </c>
      <c r="B2" s="20"/>
      <c r="C2" s="20"/>
      <c r="D2" s="20"/>
      <c r="E2" s="20"/>
      <c r="F2" s="20"/>
    </row>
    <row r="3" spans="1:6" ht="12.75">
      <c r="A3" s="21"/>
      <c r="B3" s="21"/>
      <c r="C3" s="21"/>
      <c r="D3" s="21"/>
      <c r="E3" s="21"/>
      <c r="F3" s="21"/>
    </row>
    <row r="4" spans="1:8" ht="12.75">
      <c r="A4" s="2" t="s">
        <v>14</v>
      </c>
      <c r="B4" s="22" t="s">
        <v>15</v>
      </c>
      <c r="C4" s="22"/>
      <c r="D4" s="2" t="s">
        <v>31</v>
      </c>
      <c r="E4" s="2" t="s">
        <v>32</v>
      </c>
      <c r="F4" s="2" t="s">
        <v>33</v>
      </c>
      <c r="G4" s="2"/>
      <c r="H4" s="2"/>
    </row>
    <row r="5" spans="1:9" ht="12.75">
      <c r="A5" t="s">
        <v>121</v>
      </c>
      <c r="B5" s="18" t="s">
        <v>1</v>
      </c>
      <c r="C5" s="18"/>
      <c r="D5" s="1">
        <v>53174</v>
      </c>
      <c r="E5" s="5">
        <v>36.21</v>
      </c>
      <c r="F5" s="1">
        <v>16134</v>
      </c>
      <c r="G5" s="5"/>
      <c r="H5" s="1"/>
      <c r="I5" s="1"/>
    </row>
    <row r="6" spans="1:8" ht="12.75">
      <c r="A6" t="s">
        <v>122</v>
      </c>
      <c r="B6" s="18" t="s">
        <v>0</v>
      </c>
      <c r="C6" s="18"/>
      <c r="D6" s="1">
        <v>37040</v>
      </c>
      <c r="E6" s="5">
        <v>25.22</v>
      </c>
      <c r="F6" s="1"/>
      <c r="G6" s="5"/>
      <c r="H6" s="1"/>
    </row>
    <row r="7" spans="1:7" ht="12.75">
      <c r="A7" t="s">
        <v>123</v>
      </c>
      <c r="B7" s="18" t="s">
        <v>2</v>
      </c>
      <c r="C7" s="18"/>
      <c r="D7" s="1">
        <v>18174</v>
      </c>
      <c r="E7" s="5">
        <v>12.38</v>
      </c>
      <c r="F7" s="1"/>
      <c r="G7" s="5"/>
    </row>
    <row r="8" spans="1:7" ht="12.75">
      <c r="A8" t="s">
        <v>124</v>
      </c>
      <c r="B8" s="18" t="s">
        <v>3</v>
      </c>
      <c r="C8" s="18"/>
      <c r="D8" s="1">
        <v>15607</v>
      </c>
      <c r="E8" s="5">
        <v>10.63</v>
      </c>
      <c r="F8" s="1"/>
      <c r="G8" s="5"/>
    </row>
    <row r="9" spans="1:7" ht="12.75">
      <c r="A9" t="s">
        <v>125</v>
      </c>
      <c r="B9" s="18" t="s">
        <v>54</v>
      </c>
      <c r="C9" s="18"/>
      <c r="D9" s="1">
        <v>8509</v>
      </c>
      <c r="E9" s="5">
        <v>5.79</v>
      </c>
      <c r="F9" s="1"/>
      <c r="G9" s="5"/>
    </row>
    <row r="10" spans="1:7" ht="29.25" customHeight="1">
      <c r="A10" s="7" t="s">
        <v>126</v>
      </c>
      <c r="B10" s="23" t="s">
        <v>5</v>
      </c>
      <c r="C10" s="23"/>
      <c r="D10" s="8">
        <v>5079</v>
      </c>
      <c r="E10" s="9">
        <v>3.46</v>
      </c>
      <c r="F10" s="8"/>
      <c r="G10" s="9"/>
    </row>
    <row r="11" spans="1:7" ht="12.75">
      <c r="A11" t="s">
        <v>127</v>
      </c>
      <c r="B11" s="18" t="s">
        <v>6</v>
      </c>
      <c r="C11" s="18"/>
      <c r="D11" s="1">
        <v>3910</v>
      </c>
      <c r="E11" s="5">
        <v>2.66</v>
      </c>
      <c r="F11" s="1"/>
      <c r="G11" s="5"/>
    </row>
    <row r="12" spans="1:7" ht="12.75">
      <c r="A12" t="s">
        <v>128</v>
      </c>
      <c r="B12" s="18" t="s">
        <v>7</v>
      </c>
      <c r="C12" s="18"/>
      <c r="D12" s="1">
        <v>2045</v>
      </c>
      <c r="E12" s="5">
        <v>1.39</v>
      </c>
      <c r="F12" s="1"/>
      <c r="G12" s="5"/>
    </row>
    <row r="13" spans="1:7" ht="12.75">
      <c r="A13" t="s">
        <v>129</v>
      </c>
      <c r="B13" s="18" t="s">
        <v>8</v>
      </c>
      <c r="C13" s="18"/>
      <c r="D13" s="1">
        <v>1716</v>
      </c>
      <c r="E13" s="5">
        <v>1.17</v>
      </c>
      <c r="F13" s="1"/>
      <c r="G13" s="5"/>
    </row>
    <row r="14" spans="1:7" ht="12.75">
      <c r="A14" t="s">
        <v>130</v>
      </c>
      <c r="B14" s="18" t="s">
        <v>120</v>
      </c>
      <c r="C14" s="18"/>
      <c r="D14" s="1">
        <v>1587</v>
      </c>
      <c r="E14" s="5">
        <v>1.08</v>
      </c>
      <c r="F14" s="1"/>
      <c r="G14" s="5"/>
    </row>
    <row r="15" ht="12.75">
      <c r="D15" s="1"/>
    </row>
    <row r="16" spans="2:3" ht="12.75">
      <c r="B16" s="2"/>
      <c r="C16" s="6" t="s">
        <v>18</v>
      </c>
    </row>
    <row r="17" spans="1:3" ht="12.75">
      <c r="A17" s="2" t="s">
        <v>10</v>
      </c>
      <c r="B17" s="4">
        <v>347252</v>
      </c>
      <c r="C17" s="4"/>
    </row>
    <row r="18" spans="1:3" ht="12.75">
      <c r="A18" s="2" t="s">
        <v>16</v>
      </c>
      <c r="B18" s="4">
        <v>149238</v>
      </c>
      <c r="C18">
        <v>42.98</v>
      </c>
    </row>
    <row r="19" spans="1:3" ht="12.75">
      <c r="A19" s="2" t="s">
        <v>34</v>
      </c>
      <c r="B19" s="4">
        <v>146841</v>
      </c>
      <c r="C19">
        <v>98.39</v>
      </c>
    </row>
    <row r="20" spans="1:3" ht="12.75">
      <c r="A20" s="2" t="s">
        <v>35</v>
      </c>
      <c r="B20" s="4">
        <v>2397</v>
      </c>
      <c r="C20">
        <v>1.61</v>
      </c>
    </row>
    <row r="21" spans="1:2" ht="12.75">
      <c r="A21" t="s">
        <v>11</v>
      </c>
      <c r="B21" s="4"/>
    </row>
    <row r="22" spans="1:3" ht="12.75">
      <c r="A22" s="2" t="s">
        <v>17</v>
      </c>
      <c r="B22" s="4">
        <v>1943</v>
      </c>
      <c r="C22" s="3">
        <v>1.3</v>
      </c>
    </row>
    <row r="23" spans="1:2" ht="12.75">
      <c r="A23" s="2"/>
      <c r="B23" s="4"/>
    </row>
    <row r="24" spans="1:5" ht="12.75">
      <c r="A24" s="23" t="s">
        <v>12</v>
      </c>
      <c r="B24" s="23"/>
      <c r="C24" s="23"/>
      <c r="D24" s="23"/>
      <c r="E24" s="23"/>
    </row>
    <row r="25" spans="1:5" ht="12.75">
      <c r="A25" s="23" t="s">
        <v>13</v>
      </c>
      <c r="B25" s="23"/>
      <c r="C25" s="23"/>
      <c r="D25" s="23"/>
      <c r="E25" s="23"/>
    </row>
    <row r="27" spans="1:6" ht="12.75">
      <c r="A27" s="20" t="s">
        <v>66</v>
      </c>
      <c r="B27" s="20"/>
      <c r="C27" s="20"/>
      <c r="D27" s="20"/>
      <c r="E27" s="20"/>
      <c r="F27" s="20"/>
    </row>
    <row r="29" spans="1:3" ht="12.75">
      <c r="A29" s="2" t="s">
        <v>15</v>
      </c>
      <c r="B29" s="2" t="s">
        <v>31</v>
      </c>
      <c r="C29" s="2" t="s">
        <v>43</v>
      </c>
    </row>
    <row r="30" spans="1:3" ht="12.75">
      <c r="A30" t="s">
        <v>1</v>
      </c>
      <c r="B30" s="1">
        <v>50105</v>
      </c>
      <c r="C30" s="3">
        <f>B30/147182*100</f>
        <v>34.04288567895531</v>
      </c>
    </row>
    <row r="31" spans="1:3" ht="12.75">
      <c r="A31" t="s">
        <v>0</v>
      </c>
      <c r="B31" s="1">
        <v>36051</v>
      </c>
      <c r="C31" s="3">
        <f aca="true" t="shared" si="0" ref="C31:C43">B31/147182*100</f>
        <v>24.494163688494517</v>
      </c>
    </row>
    <row r="32" spans="1:3" ht="12.75">
      <c r="A32" t="s">
        <v>3</v>
      </c>
      <c r="B32" s="1">
        <v>16511</v>
      </c>
      <c r="C32" s="3">
        <f t="shared" si="0"/>
        <v>11.218083733065184</v>
      </c>
    </row>
    <row r="33" spans="1:3" ht="12.75">
      <c r="A33" t="s">
        <v>2</v>
      </c>
      <c r="B33" s="1">
        <v>15918</v>
      </c>
      <c r="C33" s="3">
        <f t="shared" si="0"/>
        <v>10.815181204223343</v>
      </c>
    </row>
    <row r="34" spans="1:3" ht="12.75">
      <c r="A34" t="s">
        <v>4</v>
      </c>
      <c r="B34" s="1">
        <v>9764</v>
      </c>
      <c r="C34" s="3">
        <f t="shared" si="0"/>
        <v>6.6339633922626415</v>
      </c>
    </row>
    <row r="35" spans="1:3" ht="12.75">
      <c r="A35" t="s">
        <v>40</v>
      </c>
      <c r="B35" s="1">
        <v>5269</v>
      </c>
      <c r="C35" s="3">
        <f t="shared" si="0"/>
        <v>3.5799214577869574</v>
      </c>
    </row>
    <row r="36" spans="1:3" ht="12.75">
      <c r="A36" t="s">
        <v>39</v>
      </c>
      <c r="B36" s="1">
        <v>3909</v>
      </c>
      <c r="C36" s="3">
        <f t="shared" si="0"/>
        <v>2.655895421994537</v>
      </c>
    </row>
    <row r="37" spans="1:3" ht="12.75">
      <c r="A37" t="s">
        <v>6</v>
      </c>
      <c r="B37" s="1">
        <v>3309</v>
      </c>
      <c r="C37" s="3">
        <f t="shared" si="0"/>
        <v>2.248236876791999</v>
      </c>
    </row>
    <row r="38" spans="1:3" ht="12.75">
      <c r="A38" t="s">
        <v>37</v>
      </c>
      <c r="B38" s="1">
        <v>2026</v>
      </c>
      <c r="C38" s="3">
        <f t="shared" si="0"/>
        <v>1.3765270209672378</v>
      </c>
    </row>
    <row r="39" spans="1:3" ht="12.75">
      <c r="A39" t="s">
        <v>8</v>
      </c>
      <c r="B39" s="1">
        <v>1748</v>
      </c>
      <c r="C39" s="3">
        <f t="shared" si="0"/>
        <v>1.1876452283567283</v>
      </c>
    </row>
    <row r="40" spans="1:3" ht="12.75">
      <c r="A40" t="s">
        <v>7</v>
      </c>
      <c r="B40" s="1">
        <v>1696</v>
      </c>
      <c r="C40" s="3">
        <f t="shared" si="0"/>
        <v>1.1523148211058418</v>
      </c>
    </row>
    <row r="41" spans="1:3" ht="12.75">
      <c r="A41" t="s">
        <v>41</v>
      </c>
      <c r="B41" s="1">
        <v>401</v>
      </c>
      <c r="C41" s="3">
        <f t="shared" si="0"/>
        <v>0.2724517943770298</v>
      </c>
    </row>
    <row r="42" spans="1:3" ht="12.75">
      <c r="A42" t="s">
        <v>9</v>
      </c>
      <c r="B42" s="1">
        <v>268</v>
      </c>
      <c r="C42" s="3">
        <f t="shared" si="0"/>
        <v>0.18208748352380047</v>
      </c>
    </row>
    <row r="43" spans="1:3" ht="12.75">
      <c r="A43" t="s">
        <v>42</v>
      </c>
      <c r="B43" s="1">
        <v>207</v>
      </c>
      <c r="C43" s="3">
        <f t="shared" si="0"/>
        <v>0.14064219809487571</v>
      </c>
    </row>
    <row r="44" ht="12.75">
      <c r="B44" s="1"/>
    </row>
    <row r="46" spans="2:3" ht="12.75">
      <c r="B46" s="2"/>
      <c r="C46" s="2" t="s">
        <v>18</v>
      </c>
    </row>
    <row r="47" spans="1:3" ht="12.75">
      <c r="A47" s="2" t="s">
        <v>10</v>
      </c>
      <c r="B47" s="1">
        <v>347252</v>
      </c>
      <c r="C47" s="4"/>
    </row>
    <row r="48" spans="1:3" ht="12.75">
      <c r="A48" s="2" t="s">
        <v>16</v>
      </c>
      <c r="B48" s="1">
        <v>149241</v>
      </c>
      <c r="C48" s="3">
        <f>B48/B47*100</f>
        <v>42.97772223054151</v>
      </c>
    </row>
    <row r="49" spans="1:3" ht="12.75">
      <c r="A49" s="2" t="s">
        <v>34</v>
      </c>
      <c r="B49" s="1">
        <v>147182</v>
      </c>
      <c r="C49" s="3">
        <f>B49/B48*100</f>
        <v>98.62035231605256</v>
      </c>
    </row>
    <row r="50" spans="1:3" ht="12.75">
      <c r="A50" s="2" t="s">
        <v>35</v>
      </c>
      <c r="B50" s="1">
        <v>2059</v>
      </c>
      <c r="C50" s="3">
        <f>B50/B48*100</f>
        <v>1.3796476839474408</v>
      </c>
    </row>
    <row r="51" spans="1:3" ht="12.75">
      <c r="A51" t="s">
        <v>11</v>
      </c>
      <c r="B51" s="1"/>
      <c r="C51" s="3"/>
    </row>
    <row r="52" spans="1:3" ht="12.75">
      <c r="A52" s="2" t="s">
        <v>17</v>
      </c>
      <c r="B52" s="1">
        <v>1558</v>
      </c>
      <c r="C52" s="3">
        <f>B52/B48*100</f>
        <v>1.0439490488538672</v>
      </c>
    </row>
    <row r="53" spans="1:2" ht="12.75">
      <c r="A53" s="2"/>
      <c r="B53" s="4"/>
    </row>
    <row r="54" spans="1:5" ht="12.75">
      <c r="A54" s="23" t="s">
        <v>12</v>
      </c>
      <c r="B54" s="23"/>
      <c r="C54" s="23"/>
      <c r="D54" s="23"/>
      <c r="E54" s="23"/>
    </row>
    <row r="55" spans="1:5" ht="12.75">
      <c r="A55" s="23" t="s">
        <v>13</v>
      </c>
      <c r="B55" s="23"/>
      <c r="C55" s="23"/>
      <c r="D55" s="23"/>
      <c r="E55" s="23"/>
    </row>
  </sheetData>
  <mergeCells count="19">
    <mergeCell ref="A55:E55"/>
    <mergeCell ref="B5:C5"/>
    <mergeCell ref="B14:C14"/>
    <mergeCell ref="B9:C9"/>
    <mergeCell ref="B10:C10"/>
    <mergeCell ref="B12:C12"/>
    <mergeCell ref="B11:C11"/>
    <mergeCell ref="B13:C13"/>
    <mergeCell ref="A24:E24"/>
    <mergeCell ref="A1:F1"/>
    <mergeCell ref="A2:F2"/>
    <mergeCell ref="A3:F3"/>
    <mergeCell ref="A54:E54"/>
    <mergeCell ref="A25:E25"/>
    <mergeCell ref="A27:F27"/>
    <mergeCell ref="B4:C4"/>
    <mergeCell ref="B6:C6"/>
    <mergeCell ref="B8:C8"/>
    <mergeCell ref="B7:C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Greater London Authority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cchristie</dc:creator>
  <cp:keywords/>
  <dc:description/>
  <cp:lastModifiedBy>cchristie</cp:lastModifiedBy>
  <dcterms:created xsi:type="dcterms:W3CDTF">2011-08-15T13:08:58Z</dcterms:created>
  <dcterms:modified xsi:type="dcterms:W3CDTF">2011-09-26T14:16:46Z</dcterms:modified>
  <cp:category/>
  <cp:version/>
  <cp:contentType/>
  <cp:contentStatus/>
</cp:coreProperties>
</file>